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 - Mes Affaires\Auduteau.net\cyclo\Téléchargement\"/>
    </mc:Choice>
  </mc:AlternateContent>
  <bookViews>
    <workbookView xWindow="0" yWindow="0" windowWidth="20496" windowHeight="7908"/>
  </bookViews>
  <sheets>
    <sheet name="Comptes" sheetId="1" r:id="rId1"/>
    <sheet name="Qui doit à qui" sheetId="3" r:id="rId2"/>
    <sheet name="Avances hors Comptes" sheetId="2" r:id="rId3"/>
  </sheets>
  <definedNames>
    <definedName name="_xlnm._FilterDatabase" localSheetId="0" hidden="1">Comptes!$A$12:$F$80</definedName>
    <definedName name="Cat">Comptes!$H$13:$H$168</definedName>
    <definedName name="Catégorie">Comptes!$K$3:$K$8</definedName>
    <definedName name="Combien">Comptes!$D$13:$D$168</definedName>
    <definedName name="Nuits">Comptes!$K$13:$K$168</definedName>
    <definedName name="Participants">Comptes!$B$3:$B$8</definedName>
    <definedName name="Qui">Comptes!$B$13:$B$168</definedName>
    <definedName name="_xlnm.Print_Area" localSheetId="2">'Avances hors Comptes'!$A$1:$J$16</definedName>
    <definedName name="_xlnm.Print_Area" localSheetId="0">Comptes!$A$1:$R$96</definedName>
    <definedName name="_xlnm.Print_Area" localSheetId="1">'Qui doit à qui'!$A$1:$I$10</definedName>
  </definedNames>
  <calcPr calcId="152511"/>
</workbook>
</file>

<file path=xl/calcChain.xml><?xml version="1.0" encoding="utf-8"?>
<calcChain xmlns="http://schemas.openxmlformats.org/spreadsheetml/2006/main">
  <c r="D9" i="3" l="1"/>
  <c r="E9" i="3"/>
  <c r="F9" i="3"/>
  <c r="G9" i="3"/>
  <c r="H4" i="3"/>
  <c r="H5" i="3"/>
  <c r="H7" i="3"/>
  <c r="H8" i="3"/>
  <c r="M42" i="1"/>
  <c r="L42" i="1"/>
  <c r="M40" i="1" l="1"/>
  <c r="L40" i="1"/>
  <c r="M49" i="1"/>
  <c r="L49" i="1"/>
  <c r="M45" i="1"/>
  <c r="L45" i="1"/>
  <c r="M54" i="1"/>
  <c r="L54" i="1"/>
  <c r="M66" i="1"/>
  <c r="L66" i="1"/>
  <c r="M76" i="1"/>
  <c r="L76" i="1"/>
  <c r="M75" i="1"/>
  <c r="L75" i="1"/>
  <c r="M71" i="1"/>
  <c r="L71" i="1"/>
  <c r="M70" i="1"/>
  <c r="L70" i="1"/>
  <c r="M27" i="1"/>
  <c r="L27" i="1"/>
  <c r="M21" i="1"/>
  <c r="L21" i="1"/>
  <c r="M17" i="1"/>
  <c r="L17" i="1"/>
  <c r="M15" i="1"/>
  <c r="L15" i="1"/>
  <c r="M16" i="1"/>
  <c r="L16" i="1"/>
  <c r="M29" i="1" l="1"/>
  <c r="L29" i="1"/>
  <c r="Q29" i="1" s="1"/>
  <c r="M52" i="1"/>
  <c r="L52" i="1"/>
  <c r="Q52" i="1" s="1"/>
  <c r="M51" i="1"/>
  <c r="L51" i="1"/>
  <c r="Q51" i="1" s="1"/>
  <c r="L65" i="1" l="1"/>
  <c r="M65" i="1" s="1"/>
  <c r="M61" i="1" l="1"/>
  <c r="L61" i="1"/>
  <c r="M58" i="1"/>
  <c r="L58" i="1"/>
  <c r="M57" i="1"/>
  <c r="L57" i="1"/>
  <c r="M22" i="1"/>
  <c r="L22" i="1"/>
  <c r="M19" i="1" l="1"/>
  <c r="L19" i="1"/>
  <c r="M14" i="1"/>
  <c r="L14" i="1"/>
  <c r="D18" i="1"/>
  <c r="M62" i="1"/>
  <c r="L62" i="1"/>
  <c r="M72" i="1"/>
  <c r="L72" i="1"/>
  <c r="M77" i="1"/>
  <c r="L77" i="1"/>
  <c r="M74" i="1"/>
  <c r="L74" i="1"/>
  <c r="L73" i="1"/>
  <c r="M73" i="1" s="1"/>
  <c r="L50" i="1"/>
  <c r="L26" i="1"/>
  <c r="M26" i="1" s="1"/>
  <c r="L20" i="1"/>
  <c r="M20" i="1" s="1"/>
  <c r="C10" i="2"/>
  <c r="C15" i="2"/>
  <c r="C5" i="2"/>
  <c r="M13" i="1"/>
  <c r="L13" i="1"/>
  <c r="M50" i="1" l="1"/>
  <c r="Q50" i="1"/>
  <c r="L18" i="1"/>
  <c r="M18" i="1" s="1"/>
  <c r="L35" i="1"/>
  <c r="M35" i="1"/>
  <c r="M30" i="1"/>
  <c r="L30" i="1"/>
  <c r="M107" i="1"/>
  <c r="L107" i="1"/>
  <c r="M92" i="1"/>
  <c r="L92" i="1"/>
  <c r="M90" i="1"/>
  <c r="L90" i="1"/>
  <c r="M86" i="1"/>
  <c r="L86" i="1"/>
  <c r="L34" i="1"/>
  <c r="M24" i="1"/>
  <c r="L24" i="1"/>
  <c r="M23" i="1"/>
  <c r="L23" i="1"/>
  <c r="M104" i="1"/>
  <c r="L104" i="1"/>
  <c r="L105" i="1"/>
  <c r="M105" i="1"/>
  <c r="L31" i="1"/>
  <c r="M28" i="1"/>
  <c r="L28" i="1"/>
  <c r="I3" i="1"/>
  <c r="M106" i="1"/>
  <c r="L106" i="1"/>
  <c r="L78" i="1"/>
  <c r="M78" i="1"/>
  <c r="L41" i="1"/>
  <c r="M41" i="1"/>
  <c r="M83" i="1"/>
  <c r="L83" i="1"/>
  <c r="M55" i="1"/>
  <c r="L55" i="1"/>
  <c r="E3" i="1"/>
  <c r="L5" i="1"/>
  <c r="L3" i="1"/>
  <c r="E8" i="1"/>
  <c r="E7" i="1"/>
  <c r="E6" i="1"/>
  <c r="E5" i="1"/>
  <c r="E4" i="1"/>
  <c r="L8" i="1"/>
  <c r="L7" i="1"/>
  <c r="L6" i="1"/>
  <c r="L4" i="1"/>
  <c r="M39" i="1"/>
  <c r="M98" i="1"/>
  <c r="M102" i="1"/>
  <c r="M99" i="1"/>
  <c r="M53" i="1"/>
  <c r="M108" i="1"/>
  <c r="M84" i="1"/>
  <c r="M87" i="1"/>
  <c r="M43" i="1"/>
  <c r="M101" i="1"/>
  <c r="M67" i="1"/>
  <c r="M89" i="1"/>
  <c r="M91" i="1"/>
  <c r="M25" i="1"/>
  <c r="M85" i="1"/>
  <c r="M33" i="1"/>
  <c r="M37" i="1"/>
  <c r="M48" i="1"/>
  <c r="M94" i="1"/>
  <c r="M95" i="1"/>
  <c r="M103" i="1"/>
  <c r="M110" i="1"/>
  <c r="M111" i="1"/>
  <c r="M96" i="1"/>
  <c r="M81" i="1"/>
  <c r="M56" i="1"/>
  <c r="M112" i="1"/>
  <c r="M8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D8" i="1"/>
  <c r="F8" i="1" s="1"/>
  <c r="C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79" i="1"/>
  <c r="M79" i="1" s="1"/>
  <c r="L82" i="1"/>
  <c r="L112" i="1"/>
  <c r="L56" i="1"/>
  <c r="L81" i="1"/>
  <c r="L96" i="1"/>
  <c r="L111" i="1"/>
  <c r="L110" i="1"/>
  <c r="L103" i="1"/>
  <c r="L95" i="1"/>
  <c r="L94" i="1"/>
  <c r="L48" i="1"/>
  <c r="L38" i="1"/>
  <c r="M38" i="1" s="1"/>
  <c r="L37" i="1"/>
  <c r="L33" i="1"/>
  <c r="L85" i="1"/>
  <c r="L25" i="1"/>
  <c r="L36" i="1"/>
  <c r="M36" i="1" s="1"/>
  <c r="L47" i="1"/>
  <c r="M47" i="1"/>
  <c r="L80" i="1"/>
  <c r="M80" i="1"/>
  <c r="L91" i="1"/>
  <c r="L89" i="1"/>
  <c r="L88" i="1"/>
  <c r="M88" i="1"/>
  <c r="L93" i="1"/>
  <c r="M93" i="1"/>
  <c r="L97" i="1"/>
  <c r="M97" i="1"/>
  <c r="L109" i="1"/>
  <c r="M109" i="1"/>
  <c r="L67" i="1"/>
  <c r="L101" i="1"/>
  <c r="L43" i="1"/>
  <c r="L87" i="1"/>
  <c r="L84" i="1"/>
  <c r="L108" i="1"/>
  <c r="L53" i="1"/>
  <c r="L99" i="1"/>
  <c r="L102" i="1"/>
  <c r="L98" i="1"/>
  <c r="L39" i="1"/>
  <c r="L46" i="1"/>
  <c r="M46" i="1"/>
  <c r="L44" i="1"/>
  <c r="M44" i="1" s="1"/>
  <c r="L32" i="1"/>
  <c r="M32" i="1"/>
  <c r="L100" i="1"/>
  <c r="M100" i="1"/>
  <c r="M34" i="1" l="1"/>
  <c r="Q34" i="1"/>
  <c r="M31" i="1"/>
  <c r="Q31" i="1"/>
  <c r="Q9" i="1" s="1"/>
  <c r="I4" i="1"/>
  <c r="L9" i="1"/>
  <c r="E9" i="1"/>
  <c r="M4" i="1" s="1"/>
  <c r="M5" i="1" l="1"/>
  <c r="D6" i="1"/>
  <c r="F6" i="1" s="1"/>
  <c r="F3" i="3" s="1"/>
  <c r="D7" i="1"/>
  <c r="F7" i="1" s="1"/>
  <c r="G3" i="3" s="1"/>
  <c r="D4" i="1"/>
  <c r="F4" i="1" s="1"/>
  <c r="D3" i="3" s="1"/>
  <c r="D5" i="1"/>
  <c r="F5" i="1" s="1"/>
  <c r="D3" i="1"/>
  <c r="F3" i="1" s="1"/>
  <c r="C3" i="3" s="1"/>
  <c r="M3" i="1"/>
  <c r="M6" i="1"/>
  <c r="M8" i="1"/>
  <c r="M7" i="1"/>
  <c r="E3" i="3" l="1"/>
  <c r="C6" i="3"/>
  <c r="F9" i="1"/>
  <c r="D9" i="1"/>
  <c r="I6" i="1" s="1"/>
  <c r="I7" i="1" s="1"/>
  <c r="M9" i="1"/>
  <c r="C9" i="3" l="1"/>
  <c r="H6" i="3"/>
  <c r="I8" i="1"/>
</calcChain>
</file>

<file path=xl/sharedStrings.xml><?xml version="1.0" encoding="utf-8"?>
<sst xmlns="http://schemas.openxmlformats.org/spreadsheetml/2006/main" count="288" uniqueCount="124">
  <si>
    <t>Participants</t>
  </si>
  <si>
    <t>Paramètres</t>
  </si>
  <si>
    <t>Nb pers</t>
  </si>
  <si>
    <t>Coût</t>
  </si>
  <si>
    <t>Apports</t>
  </si>
  <si>
    <t>Doit</t>
  </si>
  <si>
    <t>Auduteau</t>
  </si>
  <si>
    <t>Barbut</t>
  </si>
  <si>
    <t>Moyennes</t>
  </si>
  <si>
    <t>Coût/Jour</t>
  </si>
  <si>
    <t>Totaux</t>
  </si>
  <si>
    <t>Tickets de caisse</t>
  </si>
  <si>
    <t>Qui</t>
  </si>
  <si>
    <t>Quand</t>
  </si>
  <si>
    <t>Combien</t>
  </si>
  <si>
    <t>Quoi</t>
  </si>
  <si>
    <t>Cat</t>
  </si>
  <si>
    <t>Loisir</t>
  </si>
  <si>
    <t>Hébergement</t>
  </si>
  <si>
    <t>Alimentation</t>
  </si>
  <si>
    <t>Catégories</t>
  </si>
  <si>
    <t>Nuits</t>
  </si>
  <si>
    <t>/ Nuit</t>
  </si>
  <si>
    <t>Nb *</t>
  </si>
  <si>
    <t>Mnt</t>
  </si>
  <si>
    <t>%</t>
  </si>
  <si>
    <t>Nb. Nuits Total</t>
  </si>
  <si>
    <t>Nb. Nuités</t>
  </si>
  <si>
    <t>/ *</t>
  </si>
  <si>
    <t>Coût/Jour/Pers</t>
  </si>
  <si>
    <t>****</t>
  </si>
  <si>
    <t>Total</t>
  </si>
  <si>
    <t>Transport</t>
  </si>
  <si>
    <t>Pôt/Resto</t>
  </si>
  <si>
    <t>Coût/Pers</t>
  </si>
  <si>
    <t>Camping Bois Soleil</t>
  </si>
  <si>
    <t>Marilyn</t>
  </si>
  <si>
    <t>Améline</t>
  </si>
  <si>
    <t>Moules</t>
  </si>
  <si>
    <t>Avances Barbut -&gt; AAU</t>
  </si>
  <si>
    <t>Sarzeau</t>
  </si>
  <si>
    <t>Pineau</t>
  </si>
  <si>
    <t>Pain noirmoutier</t>
  </si>
  <si>
    <t>Café noirmoutier</t>
  </si>
  <si>
    <t>Super U</t>
  </si>
  <si>
    <t>Pain Camping</t>
  </si>
  <si>
    <t>Apéro/frites mathieu-Ameline</t>
  </si>
  <si>
    <t>***</t>
  </si>
  <si>
    <t>Camping</t>
  </si>
  <si>
    <t>Chouquettes-Brioches</t>
  </si>
  <si>
    <t>Bus 17 - St Brevin</t>
  </si>
  <si>
    <t>Café Saint Nazaire</t>
  </si>
  <si>
    <t>Tomates marché</t>
  </si>
  <si>
    <t>Paella</t>
  </si>
  <si>
    <t>Plein d'essence</t>
  </si>
  <si>
    <t>Pot</t>
  </si>
  <si>
    <t>Biscuits</t>
  </si>
  <si>
    <t>suscinio</t>
  </si>
  <si>
    <t>Pain</t>
  </si>
  <si>
    <t>Vannes</t>
  </si>
  <si>
    <t xml:space="preserve">Avances Marilyn -&gt; AAU </t>
  </si>
  <si>
    <t>Resto</t>
  </si>
  <si>
    <t>Carnac</t>
  </si>
  <si>
    <t>Camping Givrand</t>
  </si>
  <si>
    <t>Camping Barre de Mons</t>
  </si>
  <si>
    <t>Camping Moutiers en retz</t>
  </si>
  <si>
    <t>Camping Saint Brévin</t>
  </si>
  <si>
    <t>Camping Sarzeau</t>
  </si>
  <si>
    <t>Camping Arradon</t>
  </si>
  <si>
    <t>Camping Carnac</t>
  </si>
  <si>
    <t>Moules Apéro</t>
  </si>
  <si>
    <t>Pineau rouge</t>
  </si>
  <si>
    <t>creperie ile aux moines</t>
  </si>
  <si>
    <t>super U</t>
  </si>
  <si>
    <t>Courses de bases</t>
  </si>
  <si>
    <t>Fruits et légumes gardois</t>
  </si>
  <si>
    <t>Passeur Vannes</t>
  </si>
  <si>
    <t>Passeur Ile aux moines</t>
  </si>
  <si>
    <t>Passeur Saint Armel</t>
  </si>
  <si>
    <t>Passeur du lenn (Pernef)</t>
  </si>
  <si>
    <t>Jambon et paté (Marché)</t>
  </si>
  <si>
    <t>Pain camping</t>
  </si>
  <si>
    <t>FFCC</t>
  </si>
  <si>
    <t>qualité</t>
  </si>
  <si>
    <t>Oui</t>
  </si>
  <si>
    <t>Supermarché</t>
  </si>
  <si>
    <t>Marché (Far breton)</t>
  </si>
  <si>
    <t>Marché (Fruits)</t>
  </si>
  <si>
    <t>Leclerc</t>
  </si>
  <si>
    <t>Avances Améline -&gt; Guillaume</t>
  </si>
  <si>
    <t>sur-Selle en gel</t>
  </si>
  <si>
    <t>Note Decathlon du 04/08/2015 ???</t>
  </si>
  <si>
    <t>Remise</t>
  </si>
  <si>
    <t>Mnt remise</t>
  </si>
  <si>
    <t>Camping Camoël</t>
  </si>
  <si>
    <t>Guillaume</t>
  </si>
  <si>
    <t>et des broutilles pour le montant (à mettre à jour par ABA)</t>
  </si>
  <si>
    <t>Creperie à mettre à jour par Marilyne</t>
  </si>
  <si>
    <t>Leclerc Vannes</t>
  </si>
  <si>
    <t>Intermarché</t>
  </si>
  <si>
    <t>Aldi</t>
  </si>
  <si>
    <t>Charcuterie</t>
  </si>
  <si>
    <t>Courses</t>
  </si>
  <si>
    <t>Machine à laver</t>
  </si>
  <si>
    <t>Gaz</t>
  </si>
  <si>
    <t>courses</t>
  </si>
  <si>
    <t>essence</t>
  </si>
  <si>
    <t>abricots vannes</t>
  </si>
  <si>
    <t>Fromage vannes</t>
  </si>
  <si>
    <t>Fromage+saucusson auray</t>
  </si>
  <si>
    <t>tapenalque vanne</t>
  </si>
  <si>
    <t>Lidl Muzillac</t>
  </si>
  <si>
    <t>Marché Penestin béa</t>
  </si>
  <si>
    <t>pizza lann hoedic</t>
  </si>
  <si>
    <t>poulets marché</t>
  </si>
  <si>
    <t xml:space="preserve">Courses </t>
  </si>
  <si>
    <t>Chinois</t>
  </si>
  <si>
    <t>Recoit</t>
  </si>
  <si>
    <t>XXX</t>
  </si>
  <si>
    <t>YYY</t>
  </si>
  <si>
    <t>ZZZ</t>
  </si>
  <si>
    <t>AAA</t>
  </si>
  <si>
    <t>BBB</t>
  </si>
  <si>
    <t>Complément Chinois (ZZZ)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</si>
</sst>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dd/mm/yy"/>
    <numFmt numFmtId="165" formatCode="#,##0.00;\-#,##0.00"/>
    <numFmt numFmtId="166" formatCode="dd/mm/yy;@"/>
    <numFmt numFmtId="167" formatCode="#,##0;\-#,##0"/>
    <numFmt numFmtId="168" formatCode="#,##0.00\ &quot;€&quot;"/>
  </numFmts>
  <fonts count="16" x14ac:knownFonts="1">
    <font>
      <sz val="10"/>
      <name val="Arial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Helvetica"/>
    </font>
    <font>
      <sz val="8"/>
      <color indexed="8"/>
      <name val="Arial"/>
      <family val="2"/>
    </font>
    <font>
      <sz val="11"/>
      <color indexed="8"/>
      <name val="Helvetica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Helvetica"/>
    </font>
    <font>
      <b/>
      <sz val="8"/>
      <color theme="0" tint="-4.9989318521683403E-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23"/>
        <bgColor indexed="23"/>
      </patternFill>
    </fill>
    <fill>
      <patternFill patternType="solid">
        <fgColor rgb="FFFFFFE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23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theme="0" tint="-0.14996795556505021"/>
      </right>
      <top style="medium">
        <color indexed="23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23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23"/>
      </right>
      <top style="medium">
        <color indexed="23"/>
      </top>
      <bottom style="thin">
        <color theme="0" tint="-0.14996795556505021"/>
      </bottom>
      <diagonal/>
    </border>
    <border>
      <left style="medium">
        <color indexed="23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23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theme="0" tint="-0.14996795556505021"/>
      </bottom>
      <diagonal/>
    </border>
    <border>
      <left style="medium">
        <color indexed="23"/>
      </left>
      <right style="medium">
        <color indexed="23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23"/>
      </left>
      <right style="medium">
        <color indexed="23"/>
      </right>
      <top style="thin">
        <color theme="0" tint="-0.14996795556505021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theme="0" tint="-0.14996795556505021"/>
      </top>
      <bottom/>
      <diagonal/>
    </border>
    <border>
      <left style="medium">
        <color indexed="23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23"/>
      </right>
      <top style="thin">
        <color theme="0" tint="-0.14996795556505021"/>
      </top>
      <bottom/>
      <diagonal/>
    </border>
    <border>
      <left style="medium">
        <color indexed="23"/>
      </left>
      <right style="thin">
        <color theme="0" tint="-0.14996795556505021"/>
      </right>
      <top style="medium">
        <color indexed="23"/>
      </top>
      <bottom style="medium">
        <color indexed="23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23"/>
      </top>
      <bottom style="medium">
        <color indexed="23"/>
      </bottom>
      <diagonal/>
    </border>
    <border>
      <left style="thin">
        <color theme="0" tint="-0.14996795556505021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99">
    <xf numFmtId="0" fontId="0" fillId="0" borderId="0" xfId="0"/>
    <xf numFmtId="0" fontId="1" fillId="2" borderId="1" xfId="0" applyFont="1" applyFill="1" applyBorder="1"/>
    <xf numFmtId="0" fontId="2" fillId="2" borderId="1" xfId="0" applyNumberFormat="1" applyFont="1" applyFill="1" applyBorder="1"/>
    <xf numFmtId="0" fontId="1" fillId="2" borderId="0" xfId="0" applyFont="1" applyFill="1"/>
    <xf numFmtId="0" fontId="2" fillId="2" borderId="0" xfId="0" applyNumberFormat="1" applyFont="1" applyFill="1"/>
    <xf numFmtId="0" fontId="4" fillId="0" borderId="0" xfId="0" applyFont="1"/>
    <xf numFmtId="0" fontId="2" fillId="3" borderId="2" xfId="0" applyFont="1" applyFill="1" applyBorder="1"/>
    <xf numFmtId="2" fontId="4" fillId="0" borderId="0" xfId="0" applyNumberFormat="1" applyFont="1"/>
    <xf numFmtId="0" fontId="5" fillId="0" borderId="0" xfId="0" applyFont="1"/>
    <xf numFmtId="0" fontId="2" fillId="3" borderId="3" xfId="0" applyNumberFormat="1" applyFont="1" applyFill="1" applyBorder="1"/>
    <xf numFmtId="0" fontId="4" fillId="0" borderId="1" xfId="0" applyNumberFormat="1" applyFont="1" applyBorder="1"/>
    <xf numFmtId="0" fontId="2" fillId="2" borderId="4" xfId="0" applyFont="1" applyFill="1" applyBorder="1" applyAlignment="1">
      <alignment horizontal="right"/>
    </xf>
    <xf numFmtId="0" fontId="3" fillId="0" borderId="5" xfId="0" applyNumberFormat="1" applyFont="1" applyBorder="1"/>
    <xf numFmtId="2" fontId="4" fillId="0" borderId="5" xfId="0" applyNumberFormat="1" applyFont="1" applyBorder="1"/>
    <xf numFmtId="0" fontId="2" fillId="3" borderId="6" xfId="0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4" fillId="0" borderId="7" xfId="0" applyFont="1" applyBorder="1"/>
    <xf numFmtId="164" fontId="4" fillId="0" borderId="8" xfId="0" applyNumberFormat="1" applyFont="1" applyBorder="1"/>
    <xf numFmtId="4" fontId="4" fillId="0" borderId="8" xfId="0" applyNumberFormat="1" applyFont="1" applyBorder="1"/>
    <xf numFmtId="0" fontId="3" fillId="0" borderId="11" xfId="0" applyNumberFormat="1" applyFont="1" applyBorder="1"/>
    <xf numFmtId="165" fontId="4" fillId="0" borderId="8" xfId="0" applyNumberFormat="1" applyFont="1" applyBorder="1"/>
    <xf numFmtId="0" fontId="4" fillId="0" borderId="7" xfId="0" applyNumberFormat="1" applyFont="1" applyBorder="1"/>
    <xf numFmtId="166" fontId="4" fillId="0" borderId="8" xfId="0" applyNumberFormat="1" applyFont="1" applyBorder="1"/>
    <xf numFmtId="0" fontId="4" fillId="0" borderId="12" xfId="0" applyNumberFormat="1" applyFont="1" applyBorder="1"/>
    <xf numFmtId="166" fontId="4" fillId="0" borderId="13" xfId="0" applyNumberFormat="1" applyFont="1" applyBorder="1"/>
    <xf numFmtId="4" fontId="4" fillId="0" borderId="13" xfId="0" applyNumberFormat="1" applyFont="1" applyBorder="1"/>
    <xf numFmtId="0" fontId="3" fillId="0" borderId="14" xfId="0" applyNumberFormat="1" applyFont="1" applyBorder="1"/>
    <xf numFmtId="0" fontId="5" fillId="0" borderId="0" xfId="0" applyNumberFormat="1" applyFont="1"/>
    <xf numFmtId="0" fontId="7" fillId="3" borderId="6" xfId="0" applyFont="1" applyFill="1" applyBorder="1" applyAlignment="1">
      <alignment horizontal="center"/>
    </xf>
    <xf numFmtId="167" fontId="4" fillId="0" borderId="8" xfId="0" applyNumberFormat="1" applyFont="1" applyBorder="1"/>
    <xf numFmtId="0" fontId="6" fillId="2" borderId="25" xfId="0" applyFont="1" applyFill="1" applyBorder="1"/>
    <xf numFmtId="0" fontId="2" fillId="2" borderId="25" xfId="0" applyNumberFormat="1" applyFont="1" applyFill="1" applyBorder="1"/>
    <xf numFmtId="0" fontId="4" fillId="4" borderId="15" xfId="0" applyFont="1" applyFill="1" applyBorder="1"/>
    <xf numFmtId="168" fontId="4" fillId="4" borderId="15" xfId="0" applyNumberFormat="1" applyFont="1" applyFill="1" applyBorder="1"/>
    <xf numFmtId="168" fontId="4" fillId="4" borderId="16" xfId="0" applyNumberFormat="1" applyFont="1" applyFill="1" applyBorder="1"/>
    <xf numFmtId="165" fontId="4" fillId="4" borderId="8" xfId="0" applyNumberFormat="1" applyFont="1" applyFill="1" applyBorder="1"/>
    <xf numFmtId="0" fontId="4" fillId="4" borderId="0" xfId="0" applyFont="1" applyFill="1"/>
    <xf numFmtId="168" fontId="4" fillId="4" borderId="0" xfId="0" applyNumberFormat="1" applyFont="1" applyFill="1" applyBorder="1"/>
    <xf numFmtId="0" fontId="1" fillId="2" borderId="17" xfId="0" applyFont="1" applyFill="1" applyBorder="1"/>
    <xf numFmtId="0" fontId="2" fillId="2" borderId="18" xfId="0" applyNumberFormat="1" applyFont="1" applyFill="1" applyBorder="1"/>
    <xf numFmtId="168" fontId="4" fillId="4" borderId="0" xfId="0" applyNumberFormat="1" applyFont="1" applyFill="1"/>
    <xf numFmtId="168" fontId="4" fillId="4" borderId="19" xfId="0" applyNumberFormat="1" applyFont="1" applyFill="1" applyBorder="1"/>
    <xf numFmtId="168" fontId="4" fillId="4" borderId="1" xfId="0" applyNumberFormat="1" applyFont="1" applyFill="1" applyBorder="1"/>
    <xf numFmtId="168" fontId="4" fillId="4" borderId="20" xfId="0" applyNumberFormat="1" applyFont="1" applyFill="1" applyBorder="1"/>
    <xf numFmtId="168" fontId="4" fillId="4" borderId="26" xfId="0" applyNumberFormat="1" applyFont="1" applyFill="1" applyBorder="1"/>
    <xf numFmtId="164" fontId="10" fillId="5" borderId="8" xfId="0" applyNumberFormat="1" applyFont="1" applyFill="1" applyBorder="1"/>
    <xf numFmtId="168" fontId="10" fillId="5" borderId="15" xfId="0" applyNumberFormat="1" applyFont="1" applyFill="1" applyBorder="1"/>
    <xf numFmtId="0" fontId="4" fillId="0" borderId="21" xfId="0" applyFont="1" applyBorder="1"/>
    <xf numFmtId="0" fontId="10" fillId="5" borderId="21" xfId="0" applyFont="1" applyFill="1" applyBorder="1"/>
    <xf numFmtId="7" fontId="4" fillId="4" borderId="27" xfId="0" applyNumberFormat="1" applyFont="1" applyFill="1" applyBorder="1"/>
    <xf numFmtId="10" fontId="4" fillId="4" borderId="28" xfId="0" applyNumberFormat="1" applyFont="1" applyFill="1" applyBorder="1"/>
    <xf numFmtId="7" fontId="4" fillId="4" borderId="0" xfId="0" applyNumberFormat="1" applyFont="1" applyFill="1" applyBorder="1"/>
    <xf numFmtId="10" fontId="4" fillId="4" borderId="22" xfId="0" applyNumberFormat="1" applyFont="1" applyFill="1" applyBorder="1"/>
    <xf numFmtId="0" fontId="2" fillId="2" borderId="23" xfId="0" applyFont="1" applyFill="1" applyBorder="1" applyAlignment="1">
      <alignment horizontal="right"/>
    </xf>
    <xf numFmtId="168" fontId="4" fillId="4" borderId="24" xfId="0" applyNumberFormat="1" applyFont="1" applyFill="1" applyBorder="1"/>
    <xf numFmtId="10" fontId="4" fillId="4" borderId="18" xfId="0" applyNumberFormat="1" applyFont="1" applyFill="1" applyBorder="1"/>
    <xf numFmtId="0" fontId="8" fillId="3" borderId="2" xfId="0" applyFont="1" applyFill="1" applyBorder="1"/>
    <xf numFmtId="0" fontId="9" fillId="0" borderId="0" xfId="0" applyNumberFormat="1" applyFont="1"/>
    <xf numFmtId="0" fontId="2" fillId="2" borderId="25" xfId="0" applyFont="1" applyFill="1" applyBorder="1"/>
    <xf numFmtId="0" fontId="9" fillId="0" borderId="19" xfId="0" applyNumberFormat="1" applyFont="1" applyBorder="1"/>
    <xf numFmtId="4" fontId="11" fillId="0" borderId="8" xfId="0" applyNumberFormat="1" applyFont="1" applyBorder="1"/>
    <xf numFmtId="0" fontId="3" fillId="0" borderId="0" xfId="0" applyNumberFormat="1" applyFont="1"/>
    <xf numFmtId="0" fontId="12" fillId="0" borderId="0" xfId="0" applyFont="1"/>
    <xf numFmtId="0" fontId="4" fillId="0" borderId="0" xfId="0" applyNumberFormat="1" applyFont="1"/>
    <xf numFmtId="0" fontId="13" fillId="0" borderId="0" xfId="0" applyFont="1"/>
    <xf numFmtId="9" fontId="4" fillId="0" borderId="0" xfId="0" applyNumberFormat="1" applyFont="1"/>
    <xf numFmtId="14" fontId="4" fillId="0" borderId="21" xfId="0" applyNumberFormat="1" applyFont="1" applyBorder="1"/>
    <xf numFmtId="0" fontId="4" fillId="0" borderId="9" xfId="0" applyFont="1" applyBorder="1"/>
    <xf numFmtId="0" fontId="4" fillId="0" borderId="10" xfId="0" applyFont="1" applyBorder="1"/>
    <xf numFmtId="168" fontId="4" fillId="0" borderId="0" xfId="0" applyNumberFormat="1" applyFont="1"/>
    <xf numFmtId="0" fontId="2" fillId="3" borderId="32" xfId="0" applyFont="1" applyFill="1" applyBorder="1"/>
    <xf numFmtId="0" fontId="2" fillId="3" borderId="33" xfId="0" applyFont="1" applyFill="1" applyBorder="1"/>
    <xf numFmtId="0" fontId="2" fillId="3" borderId="34" xfId="0" applyFont="1" applyFill="1" applyBorder="1"/>
    <xf numFmtId="0" fontId="2" fillId="3" borderId="37" xfId="0" applyFont="1" applyFill="1" applyBorder="1"/>
    <xf numFmtId="0" fontId="2" fillId="3" borderId="38" xfId="0" applyFont="1" applyFill="1" applyBorder="1"/>
    <xf numFmtId="0" fontId="2" fillId="3" borderId="40" xfId="0" applyFont="1" applyFill="1" applyBorder="1"/>
    <xf numFmtId="0" fontId="15" fillId="0" borderId="31" xfId="0" applyFont="1" applyFill="1" applyBorder="1" applyAlignment="1">
      <alignment horizontal="right"/>
    </xf>
    <xf numFmtId="44" fontId="13" fillId="0" borderId="29" xfId="1" applyFont="1" applyBorder="1"/>
    <xf numFmtId="44" fontId="2" fillId="6" borderId="35" xfId="1" applyFont="1" applyFill="1" applyBorder="1"/>
    <xf numFmtId="44" fontId="2" fillId="6" borderId="29" xfId="1" applyFont="1" applyFill="1" applyBorder="1"/>
    <xf numFmtId="44" fontId="2" fillId="6" borderId="36" xfId="1" applyFont="1" applyFill="1" applyBorder="1"/>
    <xf numFmtId="44" fontId="13" fillId="0" borderId="37" xfId="1" applyFont="1" applyBorder="1"/>
    <xf numFmtId="44" fontId="13" fillId="0" borderId="35" xfId="1" applyFont="1" applyBorder="1"/>
    <xf numFmtId="44" fontId="13" fillId="0" borderId="38" xfId="1" applyFont="1" applyBorder="1"/>
    <xf numFmtId="44" fontId="13" fillId="0" borderId="41" xfId="1" applyFont="1" applyBorder="1"/>
    <xf numFmtId="44" fontId="13" fillId="0" borderId="30" xfId="1" applyFont="1" applyBorder="1"/>
    <xf numFmtId="44" fontId="2" fillId="6" borderId="42" xfId="1" applyFont="1" applyFill="1" applyBorder="1"/>
    <xf numFmtId="44" fontId="13" fillId="0" borderId="39" xfId="1" applyFont="1" applyBorder="1"/>
    <xf numFmtId="44" fontId="13" fillId="0" borderId="43" xfId="1" applyFont="1" applyBorder="1"/>
    <xf numFmtId="44" fontId="13" fillId="0" borderId="44" xfId="1" applyFont="1" applyBorder="1"/>
    <xf numFmtId="44" fontId="13" fillId="0" borderId="45" xfId="1" applyFont="1" applyBorder="1"/>
    <xf numFmtId="44" fontId="13" fillId="0" borderId="46" xfId="1" applyFont="1" applyBorder="1"/>
    <xf numFmtId="44" fontId="2" fillId="3" borderId="35" xfId="1" applyFont="1" applyFill="1" applyBorder="1"/>
    <xf numFmtId="44" fontId="2" fillId="3" borderId="29" xfId="1" applyFont="1" applyFill="1" applyBorder="1"/>
    <xf numFmtId="44" fontId="2" fillId="3" borderId="36" xfId="1" applyFont="1" applyFill="1" applyBorder="1"/>
    <xf numFmtId="0" fontId="4" fillId="0" borderId="9" xfId="0" applyFont="1" applyBorder="1"/>
    <xf numFmtId="0" fontId="4" fillId="0" borderId="10" xfId="0" applyFont="1" applyBorder="1"/>
    <xf numFmtId="0" fontId="13" fillId="0" borderId="9" xfId="0" applyFont="1" applyBorder="1"/>
    <xf numFmtId="0" fontId="13" fillId="0" borderId="10" xfId="0" applyFont="1" applyBorder="1"/>
  </cellXfs>
  <cellStyles count="2">
    <cellStyle name="Monétaire" xfId="1" builtinId="4"/>
    <cellStyle name="Normal" xfId="0" builtinId="0"/>
  </cellStyles>
  <dxfs count="59">
    <dxf>
      <font>
        <color rgb="FF92D05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showGridLines="0" tabSelected="1" zoomScale="120" zoomScaleNormal="120" workbookViewId="0">
      <selection activeCell="C20" sqref="C20"/>
    </sheetView>
  </sheetViews>
  <sheetFormatPr baseColWidth="10" defaultColWidth="11.44140625" defaultRowHeight="11.25" customHeight="1" x14ac:dyDescent="0.25"/>
  <cols>
    <col min="1" max="1" width="1.6640625" style="57" customWidth="1"/>
    <col min="2" max="2" width="10.109375" style="27" customWidth="1"/>
    <col min="3" max="3" width="8.6640625" style="27" customWidth="1"/>
    <col min="4" max="5" width="9.6640625" style="27" customWidth="1"/>
    <col min="6" max="6" width="11" style="27" customWidth="1"/>
    <col min="7" max="7" width="0.6640625" style="27" customWidth="1"/>
    <col min="8" max="8" width="11.109375" style="27" bestFit="1" customWidth="1"/>
    <col min="9" max="9" width="7.6640625" style="27" customWidth="1"/>
    <col min="10" max="10" width="1" style="8" customWidth="1"/>
    <col min="11" max="11" width="10.109375" style="27" bestFit="1" customWidth="1"/>
    <col min="12" max="12" width="8.33203125" style="27" bestFit="1" customWidth="1"/>
    <col min="13" max="13" width="8.109375" style="27" bestFit="1" customWidth="1"/>
    <col min="14" max="14" width="1.33203125" style="27" customWidth="1"/>
    <col min="15" max="16" width="5.109375" style="63" hidden="1" customWidth="1"/>
    <col min="17" max="17" width="0" style="27" hidden="1" customWidth="1"/>
    <col min="18" max="18" width="45.5546875" style="63" bestFit="1" customWidth="1"/>
    <col min="19" max="16384" width="11.44140625" style="27"/>
  </cols>
  <sheetData>
    <row r="1" spans="1:18" ht="8.1" customHeight="1" x14ac:dyDescent="0.25"/>
    <row r="2" spans="1:18" ht="12" customHeight="1" x14ac:dyDescent="0.25">
      <c r="B2" s="1" t="s">
        <v>0</v>
      </c>
      <c r="C2" s="2" t="s">
        <v>2</v>
      </c>
      <c r="D2" s="2" t="s">
        <v>3</v>
      </c>
      <c r="E2" s="2" t="s">
        <v>4</v>
      </c>
      <c r="F2" s="2" t="s">
        <v>5</v>
      </c>
      <c r="H2" s="3" t="s">
        <v>1</v>
      </c>
      <c r="I2" s="4"/>
      <c r="K2" s="30" t="s">
        <v>20</v>
      </c>
      <c r="L2" s="31" t="s">
        <v>24</v>
      </c>
      <c r="M2" s="31" t="s">
        <v>25</v>
      </c>
    </row>
    <row r="3" spans="1:18" ht="11.25" customHeight="1" x14ac:dyDescent="0.25">
      <c r="A3" s="59"/>
      <c r="B3" s="6" t="s">
        <v>118</v>
      </c>
      <c r="C3" s="5">
        <v>3</v>
      </c>
      <c r="D3" s="40">
        <f>IF(AND(C3&lt;&gt;"",B3&lt;&gt;""),(SUM(Combien)/$I$4)*(C3*$I$3),"")</f>
        <v>978.42899999999986</v>
      </c>
      <c r="E3" s="40">
        <f t="shared" ref="E3:E8" si="0">IF(B3&lt;&gt;"",SUMIF(Qui,B3,Combien),"")</f>
        <v>1426.69</v>
      </c>
      <c r="F3" s="41">
        <f t="shared" ref="F3:F8" si="1">IF(D3&lt;&gt;"",D3-E3,"")</f>
        <v>-448.26100000000019</v>
      </c>
      <c r="H3" s="56" t="s">
        <v>27</v>
      </c>
      <c r="I3" s="5">
        <f>SUM(Nuits)</f>
        <v>14</v>
      </c>
      <c r="K3" s="56" t="s">
        <v>19</v>
      </c>
      <c r="L3" s="49">
        <f t="shared" ref="L3:L8" si="2">IF(K3&lt;&gt;"",SUMIF(Cat,K3,Combien),"")</f>
        <v>1280.2300000000002</v>
      </c>
      <c r="M3" s="50">
        <f t="shared" ref="M3:M8" si="3">IF(AND($E$9&lt;&gt;"",K3&lt;&gt;""),L3/$E$9,"")</f>
        <v>0.39253640274358181</v>
      </c>
      <c r="R3" s="69"/>
    </row>
    <row r="4" spans="1:18" ht="11.25" customHeight="1" x14ac:dyDescent="0.25">
      <c r="A4" s="59"/>
      <c r="B4" s="6" t="s">
        <v>119</v>
      </c>
      <c r="C4" s="5">
        <v>3</v>
      </c>
      <c r="D4" s="40">
        <f>IF(AND(C4&lt;&gt;"",B4&lt;&gt;""),(SUM($D$13:$D$168)/$I$4)*(C4*$I$3),"")</f>
        <v>978.42899999999986</v>
      </c>
      <c r="E4" s="40">
        <f t="shared" si="0"/>
        <v>1054.1200000000001</v>
      </c>
      <c r="F4" s="41">
        <f t="shared" si="1"/>
        <v>-75.691000000000258</v>
      </c>
      <c r="H4" s="56" t="s">
        <v>26</v>
      </c>
      <c r="I4" s="36">
        <f>(C9*$I$3)</f>
        <v>140</v>
      </c>
      <c r="K4" s="56" t="s">
        <v>32</v>
      </c>
      <c r="L4" s="51">
        <f t="shared" si="2"/>
        <v>330.44</v>
      </c>
      <c r="M4" s="52">
        <f t="shared" si="3"/>
        <v>0.10131752022885665</v>
      </c>
    </row>
    <row r="5" spans="1:18" ht="11.25" customHeight="1" x14ac:dyDescent="0.25">
      <c r="A5" s="59"/>
      <c r="B5" s="6" t="s">
        <v>120</v>
      </c>
      <c r="C5" s="5">
        <v>1</v>
      </c>
      <c r="D5" s="40">
        <f>IF(AND(C5&lt;&gt;"",B5&lt;&gt;""),(SUM($D$13:$D$168)/$I$4)*(C5*$I$3),"")</f>
        <v>326.14299999999997</v>
      </c>
      <c r="E5" s="40">
        <f t="shared" si="0"/>
        <v>367.74000000000007</v>
      </c>
      <c r="F5" s="41">
        <f t="shared" si="1"/>
        <v>-41.597000000000094</v>
      </c>
      <c r="H5" s="38" t="s">
        <v>8</v>
      </c>
      <c r="I5" s="39"/>
      <c r="K5" s="56" t="s">
        <v>18</v>
      </c>
      <c r="L5" s="51">
        <f t="shared" si="2"/>
        <v>1350.06</v>
      </c>
      <c r="M5" s="52">
        <f t="shared" si="3"/>
        <v>0.41394725626488982</v>
      </c>
      <c r="Q5" s="61"/>
    </row>
    <row r="6" spans="1:18" ht="11.25" customHeight="1" x14ac:dyDescent="0.25">
      <c r="A6" s="59"/>
      <c r="B6" s="6" t="s">
        <v>121</v>
      </c>
      <c r="C6" s="5">
        <v>1</v>
      </c>
      <c r="D6" s="40">
        <f>IF(AND(C6&lt;&gt;"",B6&lt;&gt;""),(SUM($D$13:$D$168)/$I$4)*(C6*$I$3),"")</f>
        <v>326.14299999999997</v>
      </c>
      <c r="E6" s="40">
        <f t="shared" si="0"/>
        <v>0</v>
      </c>
      <c r="F6" s="41">
        <f t="shared" si="1"/>
        <v>326.14299999999997</v>
      </c>
      <c r="H6" s="56" t="s">
        <v>9</v>
      </c>
      <c r="I6" s="40">
        <f>D9/I3</f>
        <v>232.9592857142857</v>
      </c>
      <c r="K6" s="56" t="s">
        <v>17</v>
      </c>
      <c r="L6" s="51">
        <f t="shared" si="2"/>
        <v>0</v>
      </c>
      <c r="M6" s="52">
        <f t="shared" si="3"/>
        <v>0</v>
      </c>
    </row>
    <row r="7" spans="1:18" ht="11.25" customHeight="1" x14ac:dyDescent="0.25">
      <c r="A7" s="59"/>
      <c r="B7" s="6" t="s">
        <v>122</v>
      </c>
      <c r="C7" s="5">
        <v>2</v>
      </c>
      <c r="D7" s="40">
        <f>IF(AND(C7&lt;&gt;"",B7&lt;&gt;""),(SUM($D$13:$D$168)/$I$4)*(C7*$I$3),"")</f>
        <v>652.28599999999994</v>
      </c>
      <c r="E7" s="40">
        <f t="shared" si="0"/>
        <v>412.88</v>
      </c>
      <c r="F7" s="41">
        <f t="shared" si="1"/>
        <v>239.40599999999995</v>
      </c>
      <c r="H7" s="56" t="s">
        <v>29</v>
      </c>
      <c r="I7" s="37">
        <f>I6/C9</f>
        <v>23.295928571428568</v>
      </c>
      <c r="K7" s="56" t="s">
        <v>33</v>
      </c>
      <c r="L7" s="51">
        <f t="shared" si="2"/>
        <v>300.7</v>
      </c>
      <c r="M7" s="52">
        <f t="shared" si="3"/>
        <v>9.2198820762671566E-2</v>
      </c>
      <c r="R7" s="69"/>
    </row>
    <row r="8" spans="1:18" ht="11.25" customHeight="1" x14ac:dyDescent="0.25">
      <c r="A8" s="59"/>
      <c r="B8" s="9"/>
      <c r="C8" s="10"/>
      <c r="D8" s="42" t="str">
        <f>IF(AND(C8&lt;&gt;"",B8&lt;&gt;""),(SUM($D$13:$D$168)/$I$4)*(C8*$I$3),"")</f>
        <v/>
      </c>
      <c r="E8" s="40" t="str">
        <f t="shared" si="0"/>
        <v/>
      </c>
      <c r="F8" s="43" t="str">
        <f t="shared" si="1"/>
        <v/>
      </c>
      <c r="H8" s="56" t="s">
        <v>34</v>
      </c>
      <c r="I8" s="37">
        <f>D9/C9</f>
        <v>326.14299999999997</v>
      </c>
      <c r="K8" s="56"/>
      <c r="L8" s="51" t="str">
        <f t="shared" si="2"/>
        <v/>
      </c>
      <c r="M8" s="52" t="str">
        <f t="shared" si="3"/>
        <v/>
      </c>
      <c r="R8" s="69"/>
    </row>
    <row r="9" spans="1:18" ht="11.25" customHeight="1" x14ac:dyDescent="0.25">
      <c r="A9" s="59"/>
      <c r="B9" s="11" t="s">
        <v>10</v>
      </c>
      <c r="C9" s="32">
        <f>SUM(C3:C8)</f>
        <v>10</v>
      </c>
      <c r="D9" s="33">
        <f>SUM(D3:D8)</f>
        <v>3261.43</v>
      </c>
      <c r="E9" s="33">
        <f>SUM(E3:E8)</f>
        <v>3261.4300000000007</v>
      </c>
      <c r="F9" s="34">
        <f>SUM(F3:F8)</f>
        <v>-6.2527760746888816E-13</v>
      </c>
      <c r="I9" s="7"/>
      <c r="K9" s="53" t="s">
        <v>10</v>
      </c>
      <c r="L9" s="54">
        <f>SUM(L3:L8)</f>
        <v>3261.4300000000003</v>
      </c>
      <c r="M9" s="55">
        <f>SUM(M3:M8)</f>
        <v>0.99999999999999989</v>
      </c>
      <c r="Q9" s="63" t="e">
        <f>SUM(Q13:Q168)</f>
        <v>#VALUE!</v>
      </c>
    </row>
    <row r="10" spans="1:18" ht="4.5" customHeight="1" x14ac:dyDescent="0.25">
      <c r="B10" s="12"/>
      <c r="C10" s="12"/>
      <c r="D10" s="13"/>
      <c r="E10" s="12"/>
      <c r="F10" s="13"/>
    </row>
    <row r="11" spans="1:18" ht="12" customHeight="1" x14ac:dyDescent="0.25">
      <c r="B11" s="3" t="s">
        <v>11</v>
      </c>
      <c r="C11" s="4"/>
      <c r="D11" s="4"/>
      <c r="E11" s="4"/>
      <c r="F11" s="4"/>
      <c r="H11" s="4"/>
      <c r="I11" s="4"/>
      <c r="K11" s="4"/>
      <c r="L11" s="4"/>
      <c r="M11" s="4"/>
      <c r="O11" s="63" t="s">
        <v>92</v>
      </c>
      <c r="P11" s="63" t="s">
        <v>48</v>
      </c>
      <c r="Q11" s="63" t="s">
        <v>93</v>
      </c>
    </row>
    <row r="12" spans="1:18" ht="11.25" customHeight="1" x14ac:dyDescent="0.25">
      <c r="B12" s="14" t="s">
        <v>12</v>
      </c>
      <c r="C12" s="14" t="s">
        <v>13</v>
      </c>
      <c r="D12" s="14" t="s">
        <v>14</v>
      </c>
      <c r="E12" s="14" t="s">
        <v>15</v>
      </c>
      <c r="F12" s="15"/>
      <c r="H12" s="14" t="s">
        <v>16</v>
      </c>
      <c r="I12" s="14" t="s">
        <v>23</v>
      </c>
      <c r="K12" s="28" t="s">
        <v>21</v>
      </c>
      <c r="L12" s="28" t="s">
        <v>22</v>
      </c>
      <c r="M12" s="14" t="s">
        <v>28</v>
      </c>
      <c r="O12" s="63" t="s">
        <v>82</v>
      </c>
      <c r="P12" s="63" t="s">
        <v>83</v>
      </c>
    </row>
    <row r="13" spans="1:18" ht="11.25" customHeight="1" x14ac:dyDescent="0.25">
      <c r="A13" s="59"/>
      <c r="B13" s="16" t="s">
        <v>119</v>
      </c>
      <c r="C13" s="17">
        <v>42219</v>
      </c>
      <c r="D13" s="18">
        <v>60</v>
      </c>
      <c r="E13" s="95" t="s">
        <v>54</v>
      </c>
      <c r="F13" s="96"/>
      <c r="G13" s="19"/>
      <c r="H13" s="20" t="s">
        <v>32</v>
      </c>
      <c r="I13" s="20"/>
      <c r="K13" s="29"/>
      <c r="L13" s="35" t="str">
        <f t="shared" ref="L13" si="4">IF(K13&lt;&gt;"",D13/K13,"")</f>
        <v/>
      </c>
      <c r="M13" s="35" t="str">
        <f t="shared" ref="M13" si="5">IF(AND(H13="Hébergement",LEN(I13)&gt;0),L13/LEN(I13),"")</f>
        <v/>
      </c>
    </row>
    <row r="14" spans="1:18" ht="11.25" customHeight="1" x14ac:dyDescent="0.25">
      <c r="A14" s="59"/>
      <c r="B14" s="16" t="s">
        <v>119</v>
      </c>
      <c r="C14" s="17">
        <v>42218</v>
      </c>
      <c r="D14" s="18">
        <v>40</v>
      </c>
      <c r="E14" s="95" t="s">
        <v>74</v>
      </c>
      <c r="F14" s="96"/>
      <c r="G14" s="19"/>
      <c r="H14" s="20" t="s">
        <v>19</v>
      </c>
      <c r="I14" s="20"/>
      <c r="K14" s="29"/>
      <c r="L14" s="35" t="str">
        <f t="shared" ref="L14:L15" si="6">IF(K14&lt;&gt;"",D14/K14,"")</f>
        <v/>
      </c>
      <c r="M14" s="35" t="str">
        <f t="shared" ref="M14:M15" si="7">IF(AND(H14="Hébergement",LEN(I14)&gt;0),L14/LEN(I14),"")</f>
        <v/>
      </c>
    </row>
    <row r="15" spans="1:18" ht="11.25" customHeight="1" x14ac:dyDescent="0.25">
      <c r="A15" s="59"/>
      <c r="B15" s="16" t="s">
        <v>119</v>
      </c>
      <c r="C15" s="17">
        <v>42219</v>
      </c>
      <c r="D15" s="18">
        <v>20.21</v>
      </c>
      <c r="E15" s="95" t="s">
        <v>100</v>
      </c>
      <c r="F15" s="96"/>
      <c r="G15" s="19"/>
      <c r="H15" s="20" t="s">
        <v>19</v>
      </c>
      <c r="I15" s="20"/>
      <c r="K15" s="29"/>
      <c r="L15" s="35" t="str">
        <f t="shared" si="6"/>
        <v/>
      </c>
      <c r="M15" s="35" t="str">
        <f t="shared" si="7"/>
        <v/>
      </c>
    </row>
    <row r="16" spans="1:18" ht="11.25" customHeight="1" x14ac:dyDescent="0.25">
      <c r="A16" s="59"/>
      <c r="B16" s="16" t="s">
        <v>119</v>
      </c>
      <c r="C16" s="17">
        <v>42219</v>
      </c>
      <c r="D16" s="18">
        <v>34.119999999999997</v>
      </c>
      <c r="E16" s="95" t="s">
        <v>101</v>
      </c>
      <c r="F16" s="96"/>
      <c r="G16" s="19"/>
      <c r="H16" s="20" t="s">
        <v>19</v>
      </c>
      <c r="I16" s="20"/>
      <c r="K16" s="29"/>
      <c r="L16" s="35" t="str">
        <f t="shared" ref="L16:L17" si="8">IF(K16&lt;&gt;"",D16/K16,"")</f>
        <v/>
      </c>
      <c r="M16" s="35" t="str">
        <f t="shared" ref="M16:M17" si="9">IF(AND(H16="Hébergement",LEN(I16)&gt;0),L16/LEN(I16),"")</f>
        <v/>
      </c>
    </row>
    <row r="17" spans="1:18" ht="11.25" customHeight="1" x14ac:dyDescent="0.25">
      <c r="A17" s="59"/>
      <c r="B17" s="16" t="s">
        <v>119</v>
      </c>
      <c r="C17" s="17">
        <v>42219</v>
      </c>
      <c r="D17" s="18">
        <v>26</v>
      </c>
      <c r="E17" s="95" t="s">
        <v>41</v>
      </c>
      <c r="F17" s="96"/>
      <c r="G17" s="19"/>
      <c r="H17" s="20" t="s">
        <v>19</v>
      </c>
      <c r="I17" s="20"/>
      <c r="K17" s="29"/>
      <c r="L17" s="35" t="str">
        <f t="shared" si="8"/>
        <v/>
      </c>
      <c r="M17" s="35" t="str">
        <f t="shared" si="9"/>
        <v/>
      </c>
    </row>
    <row r="18" spans="1:18" ht="11.25" customHeight="1" x14ac:dyDescent="0.25">
      <c r="A18" s="59"/>
      <c r="B18" s="16" t="s">
        <v>118</v>
      </c>
      <c r="C18" s="17">
        <v>42219</v>
      </c>
      <c r="D18" s="18">
        <f>34.05+54.05+20</f>
        <v>108.1</v>
      </c>
      <c r="E18" s="95" t="s">
        <v>35</v>
      </c>
      <c r="F18" s="96"/>
      <c r="G18" s="19"/>
      <c r="H18" s="18" t="s">
        <v>18</v>
      </c>
      <c r="I18" s="18" t="s">
        <v>30</v>
      </c>
      <c r="K18" s="29">
        <v>1</v>
      </c>
      <c r="L18" s="35">
        <f t="shared" ref="L18:L91" si="10">IF(K18&lt;&gt;"",D18/K18,"")</f>
        <v>108.1</v>
      </c>
      <c r="M18" s="35">
        <f t="shared" ref="M18:M91" si="11">IF(AND(H18="Hébergement",LEN(I18)&gt;0),L18/LEN(I18),"")</f>
        <v>27.024999999999999</v>
      </c>
      <c r="O18" s="64"/>
      <c r="P18" s="64"/>
      <c r="R18" s="64"/>
    </row>
    <row r="19" spans="1:18" ht="11.25" customHeight="1" x14ac:dyDescent="0.25">
      <c r="A19" s="59"/>
      <c r="B19" s="16" t="s">
        <v>118</v>
      </c>
      <c r="C19" s="17">
        <v>42219</v>
      </c>
      <c r="D19" s="18">
        <v>20</v>
      </c>
      <c r="E19" s="95" t="s">
        <v>75</v>
      </c>
      <c r="F19" s="96"/>
      <c r="G19" s="19"/>
      <c r="H19" s="18" t="s">
        <v>19</v>
      </c>
      <c r="I19" s="18"/>
      <c r="K19" s="29"/>
      <c r="L19" s="35" t="str">
        <f>IF(K19&lt;&gt;"",D19/K19,"")</f>
        <v/>
      </c>
      <c r="M19" s="35" t="str">
        <f>IF(AND(H19="Hébergement",LEN(I19)&gt;0),L19/LEN(I19),"")</f>
        <v/>
      </c>
    </row>
    <row r="20" spans="1:18" ht="11.25" customHeight="1" x14ac:dyDescent="0.25">
      <c r="A20" s="59"/>
      <c r="B20" s="21" t="s">
        <v>119</v>
      </c>
      <c r="C20" s="17">
        <v>42220</v>
      </c>
      <c r="D20" s="18">
        <v>95.27</v>
      </c>
      <c r="E20" s="95" t="s">
        <v>63</v>
      </c>
      <c r="F20" s="96"/>
      <c r="G20" s="19"/>
      <c r="H20" s="18" t="s">
        <v>18</v>
      </c>
      <c r="I20" s="18" t="s">
        <v>30</v>
      </c>
      <c r="K20" s="29">
        <v>1</v>
      </c>
      <c r="L20" s="35">
        <f t="shared" ref="L20:L21" si="12">IF(K20&lt;&gt;"",D20/K20,"")</f>
        <v>95.27</v>
      </c>
      <c r="M20" s="35">
        <f t="shared" ref="M20:M21" si="13">IF(AND(H20="Hébergement",LEN(I20)&gt;0),L20/LEN(I20),"")</f>
        <v>23.817499999999999</v>
      </c>
      <c r="O20" s="64"/>
      <c r="P20" s="64"/>
      <c r="R20" s="64"/>
    </row>
    <row r="21" spans="1:18" ht="11.25" customHeight="1" x14ac:dyDescent="0.25">
      <c r="A21" s="59"/>
      <c r="B21" s="16" t="s">
        <v>119</v>
      </c>
      <c r="C21" s="17">
        <v>42220</v>
      </c>
      <c r="D21" s="18">
        <v>54.11</v>
      </c>
      <c r="E21" s="95" t="s">
        <v>88</v>
      </c>
      <c r="F21" s="96"/>
      <c r="G21" s="19"/>
      <c r="H21" s="20" t="s">
        <v>19</v>
      </c>
      <c r="I21" s="20"/>
      <c r="K21" s="29"/>
      <c r="L21" s="35" t="str">
        <f t="shared" si="12"/>
        <v/>
      </c>
      <c r="M21" s="35" t="str">
        <f t="shared" si="13"/>
        <v/>
      </c>
    </row>
    <row r="22" spans="1:18" ht="11.25" customHeight="1" x14ac:dyDescent="0.25">
      <c r="A22" s="59"/>
      <c r="B22" s="16" t="s">
        <v>122</v>
      </c>
      <c r="C22" s="17">
        <v>42220</v>
      </c>
      <c r="D22" s="18">
        <v>56.51</v>
      </c>
      <c r="E22" s="95" t="s">
        <v>85</v>
      </c>
      <c r="F22" s="96"/>
      <c r="G22" s="19"/>
      <c r="H22" s="18" t="s">
        <v>19</v>
      </c>
      <c r="I22" s="18"/>
      <c r="K22" s="29"/>
      <c r="L22" s="35" t="str">
        <f>IF(K22&lt;&gt;"",D22/K22,"")</f>
        <v/>
      </c>
      <c r="M22" s="35" t="str">
        <f>IF(AND(H22="Hébergement",LEN(I22)&gt;0),L22/LEN(I22),"")</f>
        <v/>
      </c>
    </row>
    <row r="23" spans="1:18" ht="11.25" customHeight="1" x14ac:dyDescent="0.25">
      <c r="A23" s="59"/>
      <c r="B23" s="16" t="s">
        <v>118</v>
      </c>
      <c r="C23" s="17">
        <v>42221</v>
      </c>
      <c r="D23" s="18">
        <v>6.1</v>
      </c>
      <c r="E23" s="95" t="s">
        <v>38</v>
      </c>
      <c r="F23" s="96"/>
      <c r="G23" s="19"/>
      <c r="H23" s="18" t="s">
        <v>19</v>
      </c>
      <c r="I23" s="18"/>
      <c r="K23" s="29"/>
      <c r="L23" s="35" t="str">
        <f>IF(K23&lt;&gt;"",D23/K23,"")</f>
        <v/>
      </c>
      <c r="M23" s="35" t="str">
        <f>IF(AND(H23="Hébergement",LEN(I23)&gt;0),L23/LEN(I23),"")</f>
        <v/>
      </c>
    </row>
    <row r="24" spans="1:18" ht="11.25" customHeight="1" x14ac:dyDescent="0.25">
      <c r="A24" s="59"/>
      <c r="B24" s="16" t="s">
        <v>118</v>
      </c>
      <c r="C24" s="17">
        <v>42221</v>
      </c>
      <c r="D24" s="18">
        <v>16.59</v>
      </c>
      <c r="E24" s="95" t="s">
        <v>42</v>
      </c>
      <c r="F24" s="96"/>
      <c r="G24" s="19"/>
      <c r="H24" s="18" t="s">
        <v>19</v>
      </c>
      <c r="I24" s="18"/>
      <c r="K24" s="29"/>
      <c r="L24" s="35" t="str">
        <f>IF(K24&lt;&gt;"",D24/K24,"")</f>
        <v/>
      </c>
      <c r="M24" s="35" t="str">
        <f>IF(AND(H24="Hébergement",LEN(I24)&gt;0),L24/LEN(I24),"")</f>
        <v/>
      </c>
    </row>
    <row r="25" spans="1:18" ht="11.25" customHeight="1" x14ac:dyDescent="0.25">
      <c r="A25" s="59"/>
      <c r="B25" s="16" t="s">
        <v>118</v>
      </c>
      <c r="C25" s="17">
        <v>42221</v>
      </c>
      <c r="D25" s="18">
        <v>36.9</v>
      </c>
      <c r="E25" s="95" t="s">
        <v>43</v>
      </c>
      <c r="F25" s="96"/>
      <c r="G25" s="19"/>
      <c r="H25" s="18" t="s">
        <v>33</v>
      </c>
      <c r="I25" s="18"/>
      <c r="K25" s="29"/>
      <c r="L25" s="35" t="str">
        <f t="shared" si="10"/>
        <v/>
      </c>
      <c r="M25" s="35" t="str">
        <f t="shared" si="11"/>
        <v/>
      </c>
    </row>
    <row r="26" spans="1:18" ht="11.25" customHeight="1" x14ac:dyDescent="0.25">
      <c r="A26" s="59"/>
      <c r="B26" s="21" t="s">
        <v>122</v>
      </c>
      <c r="C26" s="17">
        <v>42221</v>
      </c>
      <c r="D26" s="18">
        <v>240.54</v>
      </c>
      <c r="E26" s="95" t="s">
        <v>64</v>
      </c>
      <c r="F26" s="96"/>
      <c r="G26" s="19"/>
      <c r="H26" s="18" t="s">
        <v>18</v>
      </c>
      <c r="I26" s="18" t="s">
        <v>47</v>
      </c>
      <c r="K26" s="29">
        <v>2</v>
      </c>
      <c r="L26" s="35">
        <f t="shared" si="10"/>
        <v>120.27</v>
      </c>
      <c r="M26" s="35">
        <f t="shared" si="11"/>
        <v>40.089999999999996</v>
      </c>
      <c r="O26" s="64"/>
      <c r="P26" s="64"/>
      <c r="R26" s="64"/>
    </row>
    <row r="27" spans="1:18" ht="11.25" customHeight="1" x14ac:dyDescent="0.25">
      <c r="A27" s="59"/>
      <c r="B27" s="16" t="s">
        <v>119</v>
      </c>
      <c r="C27" s="17">
        <v>42222</v>
      </c>
      <c r="D27" s="18">
        <v>86</v>
      </c>
      <c r="E27" s="95" t="s">
        <v>102</v>
      </c>
      <c r="F27" s="96"/>
      <c r="G27" s="19"/>
      <c r="H27" s="20" t="s">
        <v>19</v>
      </c>
      <c r="I27" s="20"/>
      <c r="K27" s="29"/>
      <c r="L27" s="35" t="str">
        <f t="shared" si="10"/>
        <v/>
      </c>
      <c r="M27" s="35" t="str">
        <f t="shared" si="11"/>
        <v/>
      </c>
    </row>
    <row r="28" spans="1:18" ht="11.25" customHeight="1" x14ac:dyDescent="0.25">
      <c r="A28" s="59"/>
      <c r="B28" s="16" t="s">
        <v>118</v>
      </c>
      <c r="C28" s="17">
        <v>42222</v>
      </c>
      <c r="D28" s="18">
        <v>62.86</v>
      </c>
      <c r="E28" s="95" t="s">
        <v>44</v>
      </c>
      <c r="F28" s="96"/>
      <c r="G28" s="19"/>
      <c r="H28" s="18" t="s">
        <v>19</v>
      </c>
      <c r="I28" s="18"/>
      <c r="K28" s="29"/>
      <c r="L28" s="35" t="str">
        <f>IF(K28&lt;&gt;"",D28/K28,"")</f>
        <v/>
      </c>
      <c r="M28" s="35" t="str">
        <f>IF(AND(H28="Hébergement",LEN(I28)&gt;0),L28/LEN(I28),"")</f>
        <v/>
      </c>
    </row>
    <row r="29" spans="1:18" ht="11.25" customHeight="1" x14ac:dyDescent="0.25">
      <c r="A29" s="59"/>
      <c r="B29" s="16" t="s">
        <v>120</v>
      </c>
      <c r="C29" s="17">
        <v>42222</v>
      </c>
      <c r="D29" s="18">
        <v>106.68</v>
      </c>
      <c r="E29" s="95" t="s">
        <v>99</v>
      </c>
      <c r="F29" s="96"/>
      <c r="G29" s="19"/>
      <c r="H29" s="20" t="s">
        <v>19</v>
      </c>
      <c r="I29" s="20"/>
      <c r="K29" s="29"/>
      <c r="L29" s="35" t="str">
        <f t="shared" ref="L29" si="14">IF(K29&lt;&gt;"",D29/K29,"")</f>
        <v/>
      </c>
      <c r="M29" s="35" t="str">
        <f t="shared" ref="M29" si="15">IF(AND(H29="Hébergement",LEN(I29)&gt;0),L29/LEN(I29),"")</f>
        <v/>
      </c>
      <c r="O29" s="65">
        <v>0</v>
      </c>
      <c r="P29" s="65"/>
      <c r="Q29" s="63" t="e">
        <f>L29*(O29)</f>
        <v>#VALUE!</v>
      </c>
    </row>
    <row r="30" spans="1:18" ht="11.25" customHeight="1" x14ac:dyDescent="0.25">
      <c r="A30" s="59"/>
      <c r="B30" s="16" t="s">
        <v>118</v>
      </c>
      <c r="C30" s="17">
        <v>42222</v>
      </c>
      <c r="D30" s="18">
        <v>7.8</v>
      </c>
      <c r="E30" s="95" t="s">
        <v>45</v>
      </c>
      <c r="F30" s="96"/>
      <c r="G30" s="19"/>
      <c r="H30" s="18" t="s">
        <v>19</v>
      </c>
      <c r="I30" s="18"/>
      <c r="K30" s="29"/>
      <c r="L30" s="35" t="str">
        <f>IF(K30&lt;&gt;"",D30/K30,"")</f>
        <v/>
      </c>
      <c r="M30" s="35" t="str">
        <f>IF(AND(H30="Hébergement",LEN(I30)&gt;0),L30/LEN(I30),"")</f>
        <v/>
      </c>
    </row>
    <row r="31" spans="1:18" ht="11.25" customHeight="1" x14ac:dyDescent="0.25">
      <c r="A31" s="59"/>
      <c r="B31" s="16" t="s">
        <v>118</v>
      </c>
      <c r="C31" s="17">
        <v>42222</v>
      </c>
      <c r="D31" s="18">
        <v>86.7</v>
      </c>
      <c r="E31" s="95" t="s">
        <v>65</v>
      </c>
      <c r="F31" s="96"/>
      <c r="G31" s="19"/>
      <c r="H31" s="18" t="s">
        <v>18</v>
      </c>
      <c r="I31" s="18" t="s">
        <v>47</v>
      </c>
      <c r="K31" s="29">
        <v>1</v>
      </c>
      <c r="L31" s="35">
        <f t="shared" si="10"/>
        <v>86.7</v>
      </c>
      <c r="M31" s="35">
        <f t="shared" si="11"/>
        <v>28.900000000000002</v>
      </c>
      <c r="O31" s="65">
        <v>0.1</v>
      </c>
      <c r="P31" s="65"/>
      <c r="Q31" s="63">
        <f>L31*(O31)</f>
        <v>8.67</v>
      </c>
    </row>
    <row r="32" spans="1:18" ht="11.25" customHeight="1" x14ac:dyDescent="0.25">
      <c r="A32" s="59"/>
      <c r="B32" s="16" t="s">
        <v>122</v>
      </c>
      <c r="C32" s="17">
        <v>42223</v>
      </c>
      <c r="D32" s="18"/>
      <c r="E32" s="95" t="s">
        <v>46</v>
      </c>
      <c r="F32" s="96"/>
      <c r="G32" s="19"/>
      <c r="H32" s="18" t="s">
        <v>33</v>
      </c>
      <c r="I32" s="18"/>
      <c r="K32" s="29"/>
      <c r="L32" s="35" t="str">
        <f>IF(K32&lt;&gt;"",D32/K32,"")</f>
        <v/>
      </c>
      <c r="M32" s="35" t="str">
        <f>IF(AND(H32="Hébergement",LEN(I32)&gt;0),L32/LEN(I32),"")</f>
        <v/>
      </c>
    </row>
    <row r="33" spans="1:17" ht="11.25" customHeight="1" x14ac:dyDescent="0.25">
      <c r="A33" s="59"/>
      <c r="B33" s="16" t="s">
        <v>118</v>
      </c>
      <c r="C33" s="17">
        <v>42223</v>
      </c>
      <c r="D33" s="18">
        <v>95.09</v>
      </c>
      <c r="E33" s="95" t="s">
        <v>44</v>
      </c>
      <c r="F33" s="96"/>
      <c r="G33" s="19"/>
      <c r="H33" s="18" t="s">
        <v>19</v>
      </c>
      <c r="I33" s="18"/>
      <c r="K33" s="29"/>
      <c r="L33" s="35" t="str">
        <f t="shared" si="10"/>
        <v/>
      </c>
      <c r="M33" s="35" t="str">
        <f t="shared" si="11"/>
        <v/>
      </c>
    </row>
    <row r="34" spans="1:17" ht="11.25" customHeight="1" x14ac:dyDescent="0.25">
      <c r="A34" s="59"/>
      <c r="B34" s="16" t="s">
        <v>118</v>
      </c>
      <c r="C34" s="17">
        <v>42223</v>
      </c>
      <c r="D34" s="18">
        <v>99</v>
      </c>
      <c r="E34" s="95" t="s">
        <v>66</v>
      </c>
      <c r="F34" s="96"/>
      <c r="G34" s="19"/>
      <c r="H34" s="18" t="s">
        <v>18</v>
      </c>
      <c r="I34" s="18" t="s">
        <v>47</v>
      </c>
      <c r="K34" s="29">
        <v>1</v>
      </c>
      <c r="L34" s="35">
        <f>IF(K34&lt;&gt;"",D34/K34,"")</f>
        <v>99</v>
      </c>
      <c r="M34" s="35">
        <f>IF(AND(H34="Hébergement",LEN(I34)&gt;0),L34/LEN(I34),"")</f>
        <v>33</v>
      </c>
      <c r="O34" s="65">
        <v>0.15</v>
      </c>
      <c r="P34" s="65" t="s">
        <v>84</v>
      </c>
      <c r="Q34" s="63">
        <f>L34*(O34)</f>
        <v>14.85</v>
      </c>
    </row>
    <row r="35" spans="1:17" ht="11.25" customHeight="1" x14ac:dyDescent="0.25">
      <c r="A35" s="59"/>
      <c r="B35" s="16" t="s">
        <v>118</v>
      </c>
      <c r="C35" s="17">
        <v>42224</v>
      </c>
      <c r="D35" s="18">
        <v>5.9</v>
      </c>
      <c r="E35" s="95" t="s">
        <v>49</v>
      </c>
      <c r="F35" s="96"/>
      <c r="G35" s="19"/>
      <c r="H35" s="18" t="s">
        <v>33</v>
      </c>
      <c r="I35" s="18"/>
      <c r="K35" s="29"/>
      <c r="L35" s="35" t="str">
        <f>IF(K35&lt;&gt;"",D35/K35,"")</f>
        <v/>
      </c>
      <c r="M35" s="35" t="str">
        <f>IF(AND(H35="Hébergement",LEN(I35)&gt;0),L35/LEN(I35),"")</f>
        <v/>
      </c>
    </row>
    <row r="36" spans="1:17" ht="11.25" customHeight="1" x14ac:dyDescent="0.25">
      <c r="A36" s="59"/>
      <c r="B36" s="16" t="s">
        <v>118</v>
      </c>
      <c r="C36" s="17">
        <v>42224</v>
      </c>
      <c r="D36" s="18">
        <v>15.6</v>
      </c>
      <c r="E36" s="95" t="s">
        <v>50</v>
      </c>
      <c r="F36" s="96"/>
      <c r="G36" s="19"/>
      <c r="H36" s="18" t="s">
        <v>32</v>
      </c>
      <c r="I36" s="18"/>
      <c r="K36" s="29"/>
      <c r="L36" s="35" t="str">
        <f t="shared" si="10"/>
        <v/>
      </c>
      <c r="M36" s="35" t="str">
        <f t="shared" si="11"/>
        <v/>
      </c>
    </row>
    <row r="37" spans="1:17" ht="11.25" customHeight="1" x14ac:dyDescent="0.25">
      <c r="A37" s="59"/>
      <c r="B37" s="16" t="s">
        <v>119</v>
      </c>
      <c r="C37" s="17">
        <v>42224</v>
      </c>
      <c r="D37" s="18">
        <v>20</v>
      </c>
      <c r="E37" s="95" t="s">
        <v>51</v>
      </c>
      <c r="F37" s="96"/>
      <c r="G37" s="19"/>
      <c r="H37" s="20" t="s">
        <v>33</v>
      </c>
      <c r="I37" s="20"/>
      <c r="K37" s="29"/>
      <c r="L37" s="35" t="str">
        <f t="shared" si="10"/>
        <v/>
      </c>
      <c r="M37" s="35" t="str">
        <f t="shared" si="11"/>
        <v/>
      </c>
    </row>
    <row r="38" spans="1:17" ht="11.25" customHeight="1" x14ac:dyDescent="0.25">
      <c r="A38" s="59"/>
      <c r="B38" s="16" t="s">
        <v>119</v>
      </c>
      <c r="C38" s="17">
        <v>42224</v>
      </c>
      <c r="D38" s="18">
        <v>126</v>
      </c>
      <c r="E38" s="95" t="s">
        <v>94</v>
      </c>
      <c r="F38" s="96"/>
      <c r="G38" s="19"/>
      <c r="H38" s="20" t="s">
        <v>18</v>
      </c>
      <c r="I38" s="20" t="s">
        <v>47</v>
      </c>
      <c r="K38" s="29">
        <v>1</v>
      </c>
      <c r="L38" s="35">
        <f t="shared" si="10"/>
        <v>126</v>
      </c>
      <c r="M38" s="35">
        <f t="shared" si="11"/>
        <v>42</v>
      </c>
    </row>
    <row r="39" spans="1:17" ht="11.25" customHeight="1" x14ac:dyDescent="0.25">
      <c r="A39" s="59"/>
      <c r="B39" s="16" t="s">
        <v>118</v>
      </c>
      <c r="C39" s="17">
        <v>42225</v>
      </c>
      <c r="D39" s="18">
        <v>8.75</v>
      </c>
      <c r="E39" s="95" t="s">
        <v>52</v>
      </c>
      <c r="F39" s="96"/>
      <c r="G39" s="19"/>
      <c r="H39" s="18" t="s">
        <v>19</v>
      </c>
      <c r="I39" s="18"/>
      <c r="K39" s="29"/>
      <c r="L39" s="35" t="str">
        <f t="shared" si="10"/>
        <v/>
      </c>
      <c r="M39" s="35" t="str">
        <f t="shared" si="11"/>
        <v/>
      </c>
    </row>
    <row r="40" spans="1:17" ht="11.25" customHeight="1" x14ac:dyDescent="0.25">
      <c r="A40" s="59"/>
      <c r="B40" s="16" t="s">
        <v>118</v>
      </c>
      <c r="C40" s="17">
        <v>42225</v>
      </c>
      <c r="D40" s="18">
        <v>42</v>
      </c>
      <c r="E40" s="95" t="s">
        <v>114</v>
      </c>
      <c r="F40" s="96"/>
      <c r="G40" s="19"/>
      <c r="H40" s="18" t="s">
        <v>19</v>
      </c>
      <c r="I40" s="18"/>
      <c r="K40" s="29"/>
      <c r="L40" s="35" t="str">
        <f t="shared" ref="L40" si="16">IF(K40&lt;&gt;"",D40/K40,"")</f>
        <v/>
      </c>
      <c r="M40" s="35" t="str">
        <f t="shared" ref="M40" si="17">IF(AND(H40="Hébergement",LEN(I40)&gt;0),L40/LEN(I40),"")</f>
        <v/>
      </c>
    </row>
    <row r="41" spans="1:17" ht="11.25" customHeight="1" x14ac:dyDescent="0.25">
      <c r="A41" s="59"/>
      <c r="B41" s="16" t="s">
        <v>118</v>
      </c>
      <c r="C41" s="17">
        <v>42225</v>
      </c>
      <c r="D41" s="18">
        <v>26</v>
      </c>
      <c r="E41" s="95" t="s">
        <v>53</v>
      </c>
      <c r="F41" s="96"/>
      <c r="G41" s="19"/>
      <c r="H41" s="18" t="s">
        <v>19</v>
      </c>
      <c r="I41" s="18"/>
      <c r="K41" s="29"/>
      <c r="L41" s="35" t="str">
        <f t="shared" si="10"/>
        <v/>
      </c>
      <c r="M41" s="35" t="str">
        <f t="shared" si="11"/>
        <v/>
      </c>
    </row>
    <row r="42" spans="1:17" ht="11.25" customHeight="1" x14ac:dyDescent="0.25">
      <c r="A42" s="59"/>
      <c r="B42" s="16" t="s">
        <v>120</v>
      </c>
      <c r="C42" s="17">
        <v>42225</v>
      </c>
      <c r="D42" s="18">
        <v>20</v>
      </c>
      <c r="E42" s="95" t="s">
        <v>116</v>
      </c>
      <c r="F42" s="96"/>
      <c r="G42" s="19"/>
      <c r="H42" s="18" t="s">
        <v>19</v>
      </c>
      <c r="I42" s="20"/>
      <c r="K42" s="29"/>
      <c r="L42" s="35" t="str">
        <f t="shared" ref="L42" si="18">IF(K42&lt;&gt;"",D42/K42,"")</f>
        <v/>
      </c>
      <c r="M42" s="35" t="str">
        <f t="shared" ref="M42" si="19">IF(AND(H42="Hébergement",LEN(I42)&gt;0),L42/LEN(I42),"")</f>
        <v/>
      </c>
    </row>
    <row r="43" spans="1:17" ht="11.25" customHeight="1" x14ac:dyDescent="0.25">
      <c r="A43" s="59"/>
      <c r="B43" s="16" t="s">
        <v>118</v>
      </c>
      <c r="C43" s="17">
        <v>42225</v>
      </c>
      <c r="D43" s="18">
        <v>10</v>
      </c>
      <c r="E43" s="95" t="s">
        <v>123</v>
      </c>
      <c r="F43" s="96"/>
      <c r="G43" s="19"/>
      <c r="H43" s="18" t="s">
        <v>19</v>
      </c>
      <c r="I43" s="20"/>
      <c r="K43" s="29"/>
      <c r="L43" s="35" t="str">
        <f t="shared" si="10"/>
        <v/>
      </c>
      <c r="M43" s="35" t="str">
        <f t="shared" si="11"/>
        <v/>
      </c>
    </row>
    <row r="44" spans="1:17" ht="11.25" customHeight="1" x14ac:dyDescent="0.25">
      <c r="A44" s="59"/>
      <c r="B44" s="16" t="s">
        <v>119</v>
      </c>
      <c r="C44" s="17">
        <v>42225</v>
      </c>
      <c r="D44" s="18">
        <v>126</v>
      </c>
      <c r="E44" s="95" t="s">
        <v>94</v>
      </c>
      <c r="F44" s="96"/>
      <c r="G44" s="19"/>
      <c r="H44" s="20" t="s">
        <v>18</v>
      </c>
      <c r="I44" s="20" t="s">
        <v>47</v>
      </c>
      <c r="K44" s="29">
        <v>1</v>
      </c>
      <c r="L44" s="35">
        <f t="shared" si="10"/>
        <v>126</v>
      </c>
      <c r="M44" s="35">
        <f t="shared" si="11"/>
        <v>42</v>
      </c>
    </row>
    <row r="45" spans="1:17" ht="11.25" customHeight="1" x14ac:dyDescent="0.25">
      <c r="A45" s="59"/>
      <c r="B45" s="21" t="s">
        <v>118</v>
      </c>
      <c r="C45" s="22">
        <v>42225</v>
      </c>
      <c r="D45" s="18">
        <v>42.45</v>
      </c>
      <c r="E45" s="95" t="s">
        <v>112</v>
      </c>
      <c r="F45" s="96" t="s">
        <v>59</v>
      </c>
      <c r="G45" s="19"/>
      <c r="H45" s="18" t="s">
        <v>19</v>
      </c>
      <c r="I45" s="18"/>
      <c r="K45" s="29"/>
      <c r="L45" s="35" t="str">
        <f t="shared" ref="L45" si="20">IF(K45&lt;&gt;"",D45/K45,"")</f>
        <v/>
      </c>
      <c r="M45" s="35" t="str">
        <f t="shared" ref="M45" si="21">IF(AND(H45="Hébergement",LEN(I45)&gt;0),L45/LEN(I45),"")</f>
        <v/>
      </c>
    </row>
    <row r="46" spans="1:17" ht="11.25" customHeight="1" x14ac:dyDescent="0.25">
      <c r="A46" s="59"/>
      <c r="B46" s="16" t="s">
        <v>118</v>
      </c>
      <c r="C46" s="17">
        <v>42226</v>
      </c>
      <c r="D46" s="18">
        <v>24</v>
      </c>
      <c r="E46" s="95" t="s">
        <v>79</v>
      </c>
      <c r="F46" s="96"/>
      <c r="G46" s="19"/>
      <c r="H46" s="18" t="s">
        <v>32</v>
      </c>
      <c r="I46" s="18"/>
      <c r="K46" s="29"/>
      <c r="L46" s="35" t="str">
        <f t="shared" si="10"/>
        <v/>
      </c>
      <c r="M46" s="35" t="str">
        <f t="shared" si="11"/>
        <v/>
      </c>
    </row>
    <row r="47" spans="1:17" ht="11.25" customHeight="1" x14ac:dyDescent="0.25">
      <c r="A47" s="59"/>
      <c r="B47" s="16" t="s">
        <v>118</v>
      </c>
      <c r="C47" s="17">
        <v>42226</v>
      </c>
      <c r="D47" s="18">
        <v>21.7</v>
      </c>
      <c r="E47" s="95" t="s">
        <v>55</v>
      </c>
      <c r="F47" s="96"/>
      <c r="G47" s="19"/>
      <c r="H47" s="18" t="s">
        <v>33</v>
      </c>
      <c r="I47" s="18"/>
      <c r="K47" s="29"/>
      <c r="L47" s="35" t="str">
        <f t="shared" si="10"/>
        <v/>
      </c>
      <c r="M47" s="35" t="str">
        <f t="shared" si="11"/>
        <v/>
      </c>
    </row>
    <row r="48" spans="1:17" ht="11.25" customHeight="1" x14ac:dyDescent="0.25">
      <c r="A48" s="59"/>
      <c r="B48" s="16" t="s">
        <v>118</v>
      </c>
      <c r="C48" s="17">
        <v>42226</v>
      </c>
      <c r="D48" s="18">
        <v>12</v>
      </c>
      <c r="E48" s="95" t="s">
        <v>56</v>
      </c>
      <c r="F48" s="96" t="s">
        <v>57</v>
      </c>
      <c r="G48" s="19"/>
      <c r="H48" s="20" t="s">
        <v>19</v>
      </c>
      <c r="I48" s="20"/>
      <c r="K48" s="29"/>
      <c r="L48" s="35" t="str">
        <f t="shared" si="10"/>
        <v/>
      </c>
      <c r="M48" s="35" t="str">
        <f t="shared" si="11"/>
        <v/>
      </c>
    </row>
    <row r="49" spans="1:18" ht="11.25" customHeight="1" x14ac:dyDescent="0.25">
      <c r="A49" s="59"/>
      <c r="B49" s="16" t="s">
        <v>118</v>
      </c>
      <c r="C49" s="17">
        <v>42226</v>
      </c>
      <c r="D49" s="18">
        <v>56.5</v>
      </c>
      <c r="E49" s="95" t="s">
        <v>113</v>
      </c>
      <c r="F49" s="96" t="s">
        <v>57</v>
      </c>
      <c r="G49" s="19"/>
      <c r="H49" s="20" t="s">
        <v>33</v>
      </c>
      <c r="I49" s="20"/>
      <c r="K49" s="29"/>
      <c r="L49" s="35" t="str">
        <f t="shared" ref="L49" si="22">IF(K49&lt;&gt;"",D49/K49,"")</f>
        <v/>
      </c>
      <c r="M49" s="35" t="str">
        <f t="shared" ref="M49" si="23">IF(AND(H49="Hébergement",LEN(I49)&gt;0),L49/LEN(I49),"")</f>
        <v/>
      </c>
    </row>
    <row r="50" spans="1:18" ht="11.25" customHeight="1" x14ac:dyDescent="0.25">
      <c r="A50" s="59"/>
      <c r="B50" s="16" t="s">
        <v>120</v>
      </c>
      <c r="C50" s="17">
        <v>42226</v>
      </c>
      <c r="D50" s="18">
        <v>63.3</v>
      </c>
      <c r="E50" s="95" t="s">
        <v>67</v>
      </c>
      <c r="F50" s="96"/>
      <c r="G50" s="19"/>
      <c r="H50" s="20" t="s">
        <v>18</v>
      </c>
      <c r="I50" s="20" t="s">
        <v>47</v>
      </c>
      <c r="K50" s="29">
        <v>1</v>
      </c>
      <c r="L50" s="35">
        <f t="shared" ref="L50" si="24">IF(K50&lt;&gt;"",D50/K50,"")</f>
        <v>63.3</v>
      </c>
      <c r="M50" s="35">
        <f t="shared" ref="M50" si="25">IF(AND(H50="Hébergement",LEN(I50)&gt;0),L50/LEN(I50),"")</f>
        <v>21.099999999999998</v>
      </c>
      <c r="O50" s="65">
        <v>0</v>
      </c>
      <c r="P50" s="65"/>
      <c r="Q50" s="63">
        <f>L50*(O50)</f>
        <v>0</v>
      </c>
    </row>
    <row r="51" spans="1:18" ht="11.25" customHeight="1" x14ac:dyDescent="0.25">
      <c r="A51" s="59"/>
      <c r="B51" s="16" t="s">
        <v>120</v>
      </c>
      <c r="C51" s="17">
        <v>42226</v>
      </c>
      <c r="D51" s="18">
        <v>114.55</v>
      </c>
      <c r="E51" s="95" t="s">
        <v>44</v>
      </c>
      <c r="F51" s="96"/>
      <c r="G51" s="19"/>
      <c r="H51" s="20" t="s">
        <v>19</v>
      </c>
      <c r="I51" s="20"/>
      <c r="K51" s="29"/>
      <c r="L51" s="35" t="str">
        <f t="shared" ref="L51" si="26">IF(K51&lt;&gt;"",D51/K51,"")</f>
        <v/>
      </c>
      <c r="M51" s="35" t="str">
        <f t="shared" ref="M51" si="27">IF(AND(H51="Hébergement",LEN(I51)&gt;0),L51/LEN(I51),"")</f>
        <v/>
      </c>
      <c r="O51" s="65">
        <v>0</v>
      </c>
      <c r="P51" s="65"/>
      <c r="Q51" s="63" t="e">
        <f>L51*(O51)</f>
        <v>#VALUE!</v>
      </c>
    </row>
    <row r="52" spans="1:18" ht="11.25" customHeight="1" x14ac:dyDescent="0.25">
      <c r="A52" s="59"/>
      <c r="B52" s="16" t="s">
        <v>120</v>
      </c>
      <c r="C52" s="17">
        <v>42226</v>
      </c>
      <c r="D52" s="18">
        <v>43.41</v>
      </c>
      <c r="E52" s="95" t="s">
        <v>98</v>
      </c>
      <c r="F52" s="96"/>
      <c r="G52" s="19"/>
      <c r="H52" s="20" t="s">
        <v>19</v>
      </c>
      <c r="I52" s="20"/>
      <c r="K52" s="29"/>
      <c r="L52" s="35" t="str">
        <f t="shared" ref="L52" si="28">IF(K52&lt;&gt;"",D52/K52,"")</f>
        <v/>
      </c>
      <c r="M52" s="35" t="str">
        <f t="shared" ref="M52" si="29">IF(AND(H52="Hébergement",LEN(I52)&gt;0),L52/LEN(I52),"")</f>
        <v/>
      </c>
      <c r="O52" s="65">
        <v>0</v>
      </c>
      <c r="P52" s="65"/>
      <c r="Q52" s="63" t="e">
        <f>L52*(O52)</f>
        <v>#VALUE!</v>
      </c>
    </row>
    <row r="53" spans="1:18" ht="11.25" customHeight="1" x14ac:dyDescent="0.25">
      <c r="A53" s="59"/>
      <c r="B53" s="16" t="s">
        <v>118</v>
      </c>
      <c r="C53" s="17">
        <v>42226</v>
      </c>
      <c r="D53" s="18">
        <v>3</v>
      </c>
      <c r="E53" s="95" t="s">
        <v>81</v>
      </c>
      <c r="F53" s="96"/>
      <c r="G53" s="19"/>
      <c r="H53" s="18" t="s">
        <v>19</v>
      </c>
      <c r="I53" s="18"/>
      <c r="K53" s="29"/>
      <c r="L53" s="35" t="str">
        <f t="shared" si="10"/>
        <v/>
      </c>
      <c r="M53" s="35" t="str">
        <f t="shared" si="11"/>
        <v/>
      </c>
    </row>
    <row r="54" spans="1:18" ht="11.25" customHeight="1" x14ac:dyDescent="0.25">
      <c r="A54" s="59"/>
      <c r="B54" s="16" t="s">
        <v>118</v>
      </c>
      <c r="C54" s="17">
        <v>42226</v>
      </c>
      <c r="D54" s="18">
        <v>12.97</v>
      </c>
      <c r="E54" s="95" t="s">
        <v>111</v>
      </c>
      <c r="F54" s="96"/>
      <c r="G54" s="19"/>
      <c r="H54" s="18" t="s">
        <v>19</v>
      </c>
      <c r="I54" s="18"/>
      <c r="K54" s="29"/>
      <c r="L54" s="35" t="str">
        <f t="shared" ref="L54" si="30">IF(K54&lt;&gt;"",D54/K54,"")</f>
        <v/>
      </c>
      <c r="M54" s="35" t="str">
        <f t="shared" ref="M54" si="31">IF(AND(H54="Hébergement",LEN(I54)&gt;0),L54/LEN(I54),"")</f>
        <v/>
      </c>
    </row>
    <row r="55" spans="1:18" ht="11.25" customHeight="1" x14ac:dyDescent="0.25">
      <c r="A55" s="59"/>
      <c r="B55" s="21" t="s">
        <v>118</v>
      </c>
      <c r="C55" s="22">
        <v>42227</v>
      </c>
      <c r="D55" s="18">
        <v>6.33</v>
      </c>
      <c r="E55" s="95" t="s">
        <v>58</v>
      </c>
      <c r="F55" s="96" t="s">
        <v>59</v>
      </c>
      <c r="G55" s="19"/>
      <c r="H55" s="18" t="s">
        <v>19</v>
      </c>
      <c r="I55" s="18"/>
      <c r="K55" s="29"/>
      <c r="L55" s="35" t="str">
        <f t="shared" si="10"/>
        <v/>
      </c>
      <c r="M55" s="35" t="str">
        <f t="shared" si="11"/>
        <v/>
      </c>
    </row>
    <row r="56" spans="1:18" ht="11.25" customHeight="1" x14ac:dyDescent="0.25">
      <c r="A56" s="59"/>
      <c r="B56" s="21" t="s">
        <v>118</v>
      </c>
      <c r="C56" s="22">
        <v>42227</v>
      </c>
      <c r="D56" s="18">
        <v>28.17</v>
      </c>
      <c r="E56" s="95" t="s">
        <v>80</v>
      </c>
      <c r="F56" s="96"/>
      <c r="G56" s="19"/>
      <c r="H56" s="18" t="s">
        <v>19</v>
      </c>
      <c r="I56" s="18"/>
      <c r="K56" s="29"/>
      <c r="L56" s="35" t="str">
        <f t="shared" si="10"/>
        <v/>
      </c>
      <c r="M56" s="35" t="str">
        <f t="shared" si="11"/>
        <v/>
      </c>
    </row>
    <row r="57" spans="1:18" ht="11.25" customHeight="1" x14ac:dyDescent="0.25">
      <c r="A57" s="59"/>
      <c r="B57" s="21" t="s">
        <v>122</v>
      </c>
      <c r="C57" s="22">
        <v>42227</v>
      </c>
      <c r="D57" s="18">
        <v>18</v>
      </c>
      <c r="E57" s="95" t="s">
        <v>86</v>
      </c>
      <c r="F57" s="96"/>
      <c r="G57" s="19"/>
      <c r="H57" s="18" t="s">
        <v>19</v>
      </c>
      <c r="I57" s="18"/>
      <c r="K57" s="29"/>
      <c r="L57" s="35" t="str">
        <f t="shared" ref="L57" si="32">IF(K57&lt;&gt;"",D57/K57,"")</f>
        <v/>
      </c>
      <c r="M57" s="35" t="str">
        <f t="shared" ref="M57" si="33">IF(AND(H57="Hébergement",LEN(I57)&gt;0),L57/LEN(I57),"")</f>
        <v/>
      </c>
    </row>
    <row r="58" spans="1:18" ht="11.25" customHeight="1" x14ac:dyDescent="0.25">
      <c r="A58" s="59"/>
      <c r="B58" s="21" t="s">
        <v>122</v>
      </c>
      <c r="C58" s="22">
        <v>42227</v>
      </c>
      <c r="D58" s="18">
        <v>6.46</v>
      </c>
      <c r="E58" s="95" t="s">
        <v>87</v>
      </c>
      <c r="F58" s="96"/>
      <c r="G58" s="19"/>
      <c r="H58" s="18" t="s">
        <v>19</v>
      </c>
      <c r="I58" s="18"/>
      <c r="K58" s="29"/>
      <c r="L58" s="35" t="str">
        <f t="shared" ref="L58" si="34">IF(K58&lt;&gt;"",D58/K58,"")</f>
        <v/>
      </c>
      <c r="M58" s="35" t="str">
        <f t="shared" ref="M58" si="35">IF(AND(H58="Hébergement",LEN(I58)&gt;0),L58/LEN(I58),"")</f>
        <v/>
      </c>
    </row>
    <row r="59" spans="1:18" ht="11.25" customHeight="1" x14ac:dyDescent="0.25">
      <c r="A59" s="59"/>
      <c r="B59" s="21" t="s">
        <v>118</v>
      </c>
      <c r="C59" s="22">
        <v>42227</v>
      </c>
      <c r="D59" s="18">
        <v>8</v>
      </c>
      <c r="E59" s="67" t="s">
        <v>107</v>
      </c>
      <c r="F59" s="68"/>
      <c r="G59" s="19"/>
      <c r="H59" s="18" t="s">
        <v>19</v>
      </c>
      <c r="I59" s="18"/>
      <c r="K59" s="29"/>
      <c r="L59" s="35"/>
      <c r="M59" s="35"/>
    </row>
    <row r="60" spans="1:18" ht="11.25" customHeight="1" x14ac:dyDescent="0.25">
      <c r="A60" s="59"/>
      <c r="B60" s="21" t="s">
        <v>118</v>
      </c>
      <c r="C60" s="22">
        <v>42227</v>
      </c>
      <c r="D60" s="18">
        <v>6</v>
      </c>
      <c r="E60" s="67" t="s">
        <v>108</v>
      </c>
      <c r="F60" s="68"/>
      <c r="G60" s="19"/>
      <c r="H60" s="18" t="s">
        <v>19</v>
      </c>
      <c r="I60" s="18"/>
      <c r="K60" s="29"/>
      <c r="L60" s="35"/>
      <c r="M60" s="35"/>
    </row>
    <row r="61" spans="1:18" ht="11.25" customHeight="1" x14ac:dyDescent="0.25">
      <c r="A61" s="59"/>
      <c r="B61" s="21" t="s">
        <v>122</v>
      </c>
      <c r="C61" s="22">
        <v>42227</v>
      </c>
      <c r="D61" s="18">
        <v>21.67</v>
      </c>
      <c r="E61" s="95" t="s">
        <v>88</v>
      </c>
      <c r="F61" s="96"/>
      <c r="G61" s="19"/>
      <c r="H61" s="18" t="s">
        <v>19</v>
      </c>
      <c r="I61" s="18"/>
      <c r="K61" s="29"/>
      <c r="L61" s="35" t="str">
        <f t="shared" ref="L61" si="36">IF(K61&lt;&gt;"",D61/K61,"")</f>
        <v/>
      </c>
      <c r="M61" s="35" t="str">
        <f t="shared" ref="M61" si="37">IF(AND(H61="Hébergement",LEN(I61)&gt;0),L61/LEN(I61),"")</f>
        <v/>
      </c>
    </row>
    <row r="62" spans="1:18" ht="11.25" customHeight="1" x14ac:dyDescent="0.25">
      <c r="A62" s="59"/>
      <c r="B62" s="21" t="s">
        <v>118</v>
      </c>
      <c r="C62" s="22">
        <v>42227</v>
      </c>
      <c r="D62" s="18">
        <v>16</v>
      </c>
      <c r="E62" s="97" t="s">
        <v>115</v>
      </c>
      <c r="F62" s="98"/>
      <c r="G62" s="19"/>
      <c r="H62" s="18" t="s">
        <v>19</v>
      </c>
      <c r="I62" s="18"/>
      <c r="K62" s="29"/>
      <c r="L62" s="35" t="str">
        <f t="shared" ref="L62" si="38">IF(K62&lt;&gt;"",D62/K62,"")</f>
        <v/>
      </c>
      <c r="M62" s="35" t="str">
        <f t="shared" ref="M62" si="39">IF(AND(H62="Hébergement",LEN(I62)&gt;0),L62/LEN(I62),"")</f>
        <v/>
      </c>
      <c r="R62" s="61"/>
    </row>
    <row r="63" spans="1:18" ht="11.25" customHeight="1" x14ac:dyDescent="0.25">
      <c r="A63" s="59"/>
      <c r="B63" s="21" t="s">
        <v>119</v>
      </c>
      <c r="C63" s="22">
        <v>42227</v>
      </c>
      <c r="D63" s="18">
        <v>18</v>
      </c>
      <c r="E63" s="95" t="s">
        <v>78</v>
      </c>
      <c r="F63" s="96"/>
      <c r="G63" s="19"/>
      <c r="H63" s="18" t="s">
        <v>32</v>
      </c>
      <c r="I63" s="18"/>
      <c r="K63" s="29"/>
      <c r="L63" s="35"/>
      <c r="M63" s="35"/>
      <c r="Q63" s="61"/>
    </row>
    <row r="64" spans="1:18" ht="11.25" customHeight="1" x14ac:dyDescent="0.25">
      <c r="A64" s="59"/>
      <c r="B64" s="21" t="s">
        <v>119</v>
      </c>
      <c r="C64" s="22">
        <v>42227</v>
      </c>
      <c r="D64" s="18">
        <v>46.8</v>
      </c>
      <c r="E64" s="95" t="s">
        <v>76</v>
      </c>
      <c r="F64" s="96"/>
      <c r="G64" s="19"/>
      <c r="H64" s="18" t="s">
        <v>32</v>
      </c>
      <c r="I64" s="18"/>
      <c r="K64" s="29"/>
      <c r="L64" s="35"/>
      <c r="M64" s="35"/>
      <c r="Q64" s="61"/>
    </row>
    <row r="65" spans="1:17" ht="11.25" customHeight="1" x14ac:dyDescent="0.25">
      <c r="A65" s="59"/>
      <c r="B65" s="16" t="s">
        <v>122</v>
      </c>
      <c r="C65" s="17">
        <v>42227</v>
      </c>
      <c r="D65" s="18">
        <v>69.7</v>
      </c>
      <c r="E65" s="95" t="s">
        <v>68</v>
      </c>
      <c r="F65" s="96"/>
      <c r="G65" s="19"/>
      <c r="H65" s="20" t="s">
        <v>18</v>
      </c>
      <c r="I65" s="20" t="s">
        <v>47</v>
      </c>
      <c r="K65" s="29">
        <v>1</v>
      </c>
      <c r="L65" s="35">
        <f t="shared" ref="L65:L66" si="40">IF(K65&lt;&gt;"",D65/K65,"")</f>
        <v>69.7</v>
      </c>
      <c r="M65" s="35">
        <f t="shared" ref="M65:M66" si="41">IF(AND(H65="Hébergement",LEN(I65)&gt;0),L65/LEN(I65),"")</f>
        <v>23.233333333333334</v>
      </c>
    </row>
    <row r="66" spans="1:17" ht="11.25" customHeight="1" x14ac:dyDescent="0.25">
      <c r="A66" s="59"/>
      <c r="B66" s="16" t="s">
        <v>120</v>
      </c>
      <c r="C66" s="17">
        <v>42228</v>
      </c>
      <c r="D66" s="18">
        <v>15.8</v>
      </c>
      <c r="E66" s="95" t="s">
        <v>110</v>
      </c>
      <c r="F66" s="96"/>
      <c r="G66" s="19"/>
      <c r="H66" s="18" t="s">
        <v>19</v>
      </c>
      <c r="I66" s="18"/>
      <c r="K66" s="29"/>
      <c r="L66" s="35" t="str">
        <f t="shared" si="40"/>
        <v/>
      </c>
      <c r="M66" s="35" t="str">
        <f t="shared" si="41"/>
        <v/>
      </c>
    </row>
    <row r="67" spans="1:17" ht="11.25" customHeight="1" x14ac:dyDescent="0.25">
      <c r="A67" s="59"/>
      <c r="B67" s="16" t="s">
        <v>120</v>
      </c>
      <c r="C67" s="17">
        <v>42228</v>
      </c>
      <c r="D67" s="18">
        <v>4</v>
      </c>
      <c r="E67" s="95" t="s">
        <v>58</v>
      </c>
      <c r="F67" s="96"/>
      <c r="G67" s="19"/>
      <c r="H67" s="18" t="s">
        <v>19</v>
      </c>
      <c r="I67" s="18"/>
      <c r="K67" s="29"/>
      <c r="L67" s="35" t="str">
        <f t="shared" si="10"/>
        <v/>
      </c>
      <c r="M67" s="35" t="str">
        <f t="shared" si="11"/>
        <v/>
      </c>
    </row>
    <row r="68" spans="1:17" ht="11.25" customHeight="1" x14ac:dyDescent="0.25">
      <c r="A68" s="59"/>
      <c r="B68" s="21" t="s">
        <v>119</v>
      </c>
      <c r="C68" s="22">
        <v>42227</v>
      </c>
      <c r="D68" s="18">
        <v>18.170000000000002</v>
      </c>
      <c r="E68" s="95" t="s">
        <v>101</v>
      </c>
      <c r="F68" s="96"/>
      <c r="G68" s="19"/>
      <c r="H68" s="18" t="s">
        <v>19</v>
      </c>
      <c r="I68" s="18"/>
      <c r="K68" s="29"/>
      <c r="L68" s="35"/>
      <c r="M68" s="35"/>
      <c r="Q68" s="61"/>
    </row>
    <row r="69" spans="1:17" ht="11.25" customHeight="1" x14ac:dyDescent="0.25">
      <c r="A69" s="59"/>
      <c r="B69" s="21" t="s">
        <v>119</v>
      </c>
      <c r="C69" s="22">
        <v>42227</v>
      </c>
      <c r="D69" s="18">
        <v>120</v>
      </c>
      <c r="E69" s="95" t="s">
        <v>77</v>
      </c>
      <c r="F69" s="96"/>
      <c r="G69" s="19"/>
      <c r="H69" s="18" t="s">
        <v>32</v>
      </c>
      <c r="I69" s="18"/>
      <c r="K69" s="29"/>
      <c r="L69" s="35"/>
      <c r="M69" s="35"/>
      <c r="Q69" s="61"/>
    </row>
    <row r="70" spans="1:17" ht="11.25" customHeight="1" x14ac:dyDescent="0.25">
      <c r="A70" s="59"/>
      <c r="B70" s="21" t="s">
        <v>119</v>
      </c>
      <c r="C70" s="22">
        <v>42229</v>
      </c>
      <c r="D70" s="18">
        <v>5.2</v>
      </c>
      <c r="E70" s="95" t="s">
        <v>103</v>
      </c>
      <c r="F70" s="96"/>
      <c r="G70" s="19"/>
      <c r="H70" s="18" t="s">
        <v>19</v>
      </c>
      <c r="I70" s="18"/>
      <c r="K70" s="29"/>
      <c r="L70" s="35" t="str">
        <f t="shared" ref="L70" si="42">IF(K70&lt;&gt;"",D70/K70,"")</f>
        <v/>
      </c>
      <c r="M70" s="35" t="str">
        <f t="shared" ref="M70" si="43">IF(AND(H70="Hébergement",LEN(I70)&gt;0),L70/LEN(I70),"")</f>
        <v/>
      </c>
    </row>
    <row r="71" spans="1:17" ht="11.25" customHeight="1" x14ac:dyDescent="0.25">
      <c r="A71" s="59"/>
      <c r="B71" s="21" t="s">
        <v>119</v>
      </c>
      <c r="C71" s="22">
        <v>42229</v>
      </c>
      <c r="D71" s="18">
        <v>25</v>
      </c>
      <c r="E71" s="95" t="s">
        <v>104</v>
      </c>
      <c r="F71" s="96"/>
      <c r="G71" s="19"/>
      <c r="H71" s="18" t="s">
        <v>19</v>
      </c>
      <c r="I71" s="18"/>
      <c r="K71" s="29"/>
      <c r="L71" s="35" t="str">
        <f t="shared" ref="L71" si="44">IF(K71&lt;&gt;"",D71/K71,"")</f>
        <v/>
      </c>
      <c r="M71" s="35" t="str">
        <f t="shared" ref="M71" si="45">IF(AND(H71="Hébergement",LEN(I71)&gt;0),L71/LEN(I71),"")</f>
        <v/>
      </c>
    </row>
    <row r="72" spans="1:17" ht="11.25" customHeight="1" x14ac:dyDescent="0.25">
      <c r="A72" s="59"/>
      <c r="B72" s="21" t="s">
        <v>118</v>
      </c>
      <c r="C72" s="22">
        <v>42229</v>
      </c>
      <c r="D72" s="18">
        <v>143.5</v>
      </c>
      <c r="E72" s="95" t="s">
        <v>72</v>
      </c>
      <c r="F72" s="96"/>
      <c r="G72" s="19"/>
      <c r="H72" s="18" t="s">
        <v>33</v>
      </c>
      <c r="I72" s="18"/>
      <c r="K72" s="29"/>
      <c r="L72" s="35" t="str">
        <f t="shared" si="10"/>
        <v/>
      </c>
      <c r="M72" s="35" t="str">
        <f t="shared" si="11"/>
        <v/>
      </c>
    </row>
    <row r="73" spans="1:17" ht="11.25" customHeight="1" x14ac:dyDescent="0.25">
      <c r="A73" s="59"/>
      <c r="B73" s="16" t="s">
        <v>118</v>
      </c>
      <c r="C73" s="17">
        <v>42230</v>
      </c>
      <c r="D73" s="18">
        <v>209.1</v>
      </c>
      <c r="E73" s="95" t="s">
        <v>68</v>
      </c>
      <c r="F73" s="96"/>
      <c r="G73" s="19"/>
      <c r="H73" s="20" t="s">
        <v>18</v>
      </c>
      <c r="I73" s="20" t="s">
        <v>47</v>
      </c>
      <c r="K73" s="29">
        <v>3</v>
      </c>
      <c r="L73" s="35">
        <f t="shared" si="10"/>
        <v>69.7</v>
      </c>
      <c r="M73" s="35">
        <f t="shared" si="11"/>
        <v>23.233333333333334</v>
      </c>
    </row>
    <row r="74" spans="1:17" ht="11.25" customHeight="1" x14ac:dyDescent="0.25">
      <c r="A74" s="59"/>
      <c r="B74" s="21" t="s">
        <v>118</v>
      </c>
      <c r="C74" s="22">
        <v>42230</v>
      </c>
      <c r="D74" s="18">
        <v>16.2</v>
      </c>
      <c r="E74" s="95" t="s">
        <v>70</v>
      </c>
      <c r="F74" s="96"/>
      <c r="G74" s="19"/>
      <c r="H74" s="18" t="s">
        <v>33</v>
      </c>
      <c r="I74" s="18"/>
      <c r="K74" s="29"/>
      <c r="L74" s="35" t="str">
        <f t="shared" ref="L74:L76" si="46">IF(K74&lt;&gt;"",D74/K74,"")</f>
        <v/>
      </c>
      <c r="M74" s="35" t="str">
        <f t="shared" ref="M74:M76" si="47">IF(AND(H74="Hébergement",LEN(I74)&gt;0),L74/LEN(I74),"")</f>
        <v/>
      </c>
    </row>
    <row r="75" spans="1:17" ht="11.25" customHeight="1" x14ac:dyDescent="0.25">
      <c r="A75" s="59"/>
      <c r="B75" s="21" t="s">
        <v>119</v>
      </c>
      <c r="C75" s="22">
        <v>42230</v>
      </c>
      <c r="D75" s="18">
        <v>87.2</v>
      </c>
      <c r="E75" s="95" t="s">
        <v>105</v>
      </c>
      <c r="F75" s="96"/>
      <c r="G75" s="19"/>
      <c r="H75" s="18" t="s">
        <v>19</v>
      </c>
      <c r="I75" s="18"/>
      <c r="K75" s="29"/>
      <c r="L75" s="35" t="str">
        <f t="shared" si="46"/>
        <v/>
      </c>
      <c r="M75" s="35" t="str">
        <f t="shared" si="47"/>
        <v/>
      </c>
    </row>
    <row r="76" spans="1:17" ht="11.25" customHeight="1" x14ac:dyDescent="0.25">
      <c r="A76" s="59"/>
      <c r="B76" s="21" t="s">
        <v>118</v>
      </c>
      <c r="C76" s="22">
        <v>42230</v>
      </c>
      <c r="D76" s="18">
        <v>10</v>
      </c>
      <c r="E76" s="95" t="s">
        <v>109</v>
      </c>
      <c r="F76" s="96"/>
      <c r="G76" s="19"/>
      <c r="H76" s="18" t="s">
        <v>19</v>
      </c>
      <c r="I76" s="18"/>
      <c r="K76" s="29"/>
      <c r="L76" s="35" t="str">
        <f t="shared" si="46"/>
        <v/>
      </c>
      <c r="M76" s="35" t="str">
        <f t="shared" si="47"/>
        <v/>
      </c>
    </row>
    <row r="77" spans="1:17" ht="11.25" customHeight="1" x14ac:dyDescent="0.25">
      <c r="A77" s="59"/>
      <c r="B77" s="21" t="s">
        <v>118</v>
      </c>
      <c r="C77" s="22">
        <v>42230</v>
      </c>
      <c r="D77" s="18">
        <v>11</v>
      </c>
      <c r="E77" s="95" t="s">
        <v>71</v>
      </c>
      <c r="F77" s="96"/>
      <c r="G77" s="19"/>
      <c r="H77" s="18" t="s">
        <v>19</v>
      </c>
      <c r="I77" s="18"/>
      <c r="K77" s="29"/>
      <c r="L77" s="35" t="str">
        <f t="shared" ref="L77" si="48">IF(K77&lt;&gt;"",D77/K77,"")</f>
        <v/>
      </c>
      <c r="M77" s="35" t="str">
        <f t="shared" ref="M77" si="49">IF(AND(H77="Hébergement",LEN(I77)&gt;0),L77/LEN(I77),"")</f>
        <v/>
      </c>
    </row>
    <row r="78" spans="1:17" ht="11.25" customHeight="1" x14ac:dyDescent="0.25">
      <c r="A78" s="59"/>
      <c r="B78" s="16" t="s">
        <v>118</v>
      </c>
      <c r="C78" s="17">
        <v>42231</v>
      </c>
      <c r="D78" s="18">
        <v>26.03</v>
      </c>
      <c r="E78" s="95" t="s">
        <v>73</v>
      </c>
      <c r="F78" s="96"/>
      <c r="G78" s="19"/>
      <c r="H78" s="20" t="s">
        <v>19</v>
      </c>
      <c r="I78" s="20"/>
      <c r="K78" s="29"/>
      <c r="L78" s="35" t="str">
        <f>IF(K78&lt;&gt;"",D78/K78,"")</f>
        <v/>
      </c>
      <c r="M78" s="35" t="str">
        <f>IF(AND(H78="Hébergement",LEN(I78)&gt;0),L78/LEN(I78),"")</f>
        <v/>
      </c>
    </row>
    <row r="79" spans="1:17" ht="11.25" customHeight="1" x14ac:dyDescent="0.25">
      <c r="A79" s="59"/>
      <c r="B79" s="21" t="s">
        <v>118</v>
      </c>
      <c r="C79" s="22">
        <v>42231</v>
      </c>
      <c r="D79" s="18">
        <v>126.35</v>
      </c>
      <c r="E79" s="95" t="s">
        <v>69</v>
      </c>
      <c r="F79" s="96"/>
      <c r="G79" s="19"/>
      <c r="H79" s="18" t="s">
        <v>18</v>
      </c>
      <c r="I79" s="18" t="s">
        <v>47</v>
      </c>
      <c r="K79" s="29">
        <v>1</v>
      </c>
      <c r="L79" s="35">
        <f t="shared" si="10"/>
        <v>126.35</v>
      </c>
      <c r="M79" s="35">
        <f t="shared" si="11"/>
        <v>42.116666666666667</v>
      </c>
    </row>
    <row r="80" spans="1:17" ht="11.25" customHeight="1" x14ac:dyDescent="0.25">
      <c r="A80" s="59"/>
      <c r="B80" s="16" t="s">
        <v>119</v>
      </c>
      <c r="C80" s="17">
        <v>42232</v>
      </c>
      <c r="D80" s="18">
        <v>46.04</v>
      </c>
      <c r="E80" s="95" t="s">
        <v>106</v>
      </c>
      <c r="F80" s="96"/>
      <c r="G80" s="19"/>
      <c r="H80" s="20" t="s">
        <v>32</v>
      </c>
      <c r="I80" s="20"/>
      <c r="K80" s="29"/>
      <c r="L80" s="35" t="str">
        <f t="shared" si="10"/>
        <v/>
      </c>
      <c r="M80" s="35" t="str">
        <f t="shared" si="11"/>
        <v/>
      </c>
    </row>
    <row r="81" spans="1:13" ht="11.25" customHeight="1" x14ac:dyDescent="0.25">
      <c r="A81" s="59"/>
      <c r="B81" s="21"/>
      <c r="C81" s="22"/>
      <c r="D81" s="18"/>
      <c r="E81" s="95"/>
      <c r="F81" s="96"/>
      <c r="G81" s="19"/>
      <c r="H81" s="18"/>
      <c r="I81" s="18"/>
      <c r="K81" s="29"/>
      <c r="L81" s="35" t="str">
        <f t="shared" si="10"/>
        <v/>
      </c>
      <c r="M81" s="35" t="str">
        <f t="shared" si="11"/>
        <v/>
      </c>
    </row>
    <row r="82" spans="1:13" ht="11.25" customHeight="1" x14ac:dyDescent="0.25">
      <c r="A82" s="59"/>
      <c r="B82" s="21"/>
      <c r="C82" s="22"/>
      <c r="D82" s="18"/>
      <c r="E82" s="95"/>
      <c r="F82" s="96"/>
      <c r="G82" s="19"/>
      <c r="H82" s="18"/>
      <c r="I82" s="18"/>
      <c r="K82" s="29"/>
      <c r="L82" s="35" t="str">
        <f t="shared" si="10"/>
        <v/>
      </c>
      <c r="M82" s="35" t="str">
        <f t="shared" si="11"/>
        <v/>
      </c>
    </row>
    <row r="83" spans="1:13" ht="11.25" customHeight="1" x14ac:dyDescent="0.25">
      <c r="A83" s="59"/>
      <c r="B83" s="16"/>
      <c r="C83" s="17"/>
      <c r="D83" s="18"/>
      <c r="E83" s="95"/>
      <c r="F83" s="96"/>
      <c r="G83" s="19"/>
      <c r="H83" s="18"/>
      <c r="I83" s="18"/>
      <c r="K83" s="29"/>
      <c r="L83" s="35" t="str">
        <f t="shared" si="10"/>
        <v/>
      </c>
      <c r="M83" s="35" t="str">
        <f t="shared" si="11"/>
        <v/>
      </c>
    </row>
    <row r="84" spans="1:13" ht="11.25" customHeight="1" x14ac:dyDescent="0.25">
      <c r="A84" s="59"/>
      <c r="B84" s="16"/>
      <c r="C84" s="17"/>
      <c r="D84" s="18"/>
      <c r="E84" s="95"/>
      <c r="F84" s="96"/>
      <c r="G84" s="19"/>
      <c r="H84" s="18"/>
      <c r="I84" s="18"/>
      <c r="K84" s="29"/>
      <c r="L84" s="35" t="str">
        <f t="shared" si="10"/>
        <v/>
      </c>
      <c r="M84" s="35" t="str">
        <f t="shared" si="11"/>
        <v/>
      </c>
    </row>
    <row r="85" spans="1:13" ht="11.25" customHeight="1" x14ac:dyDescent="0.25">
      <c r="A85" s="59"/>
      <c r="B85" s="16"/>
      <c r="C85" s="17"/>
      <c r="D85" s="18"/>
      <c r="E85" s="95"/>
      <c r="F85" s="96"/>
      <c r="G85" s="19"/>
      <c r="H85" s="20"/>
      <c r="I85" s="20"/>
      <c r="K85" s="29"/>
      <c r="L85" s="35" t="str">
        <f t="shared" si="10"/>
        <v/>
      </c>
      <c r="M85" s="35" t="str">
        <f t="shared" si="11"/>
        <v/>
      </c>
    </row>
    <row r="86" spans="1:13" ht="11.25" customHeight="1" x14ac:dyDescent="0.25">
      <c r="A86" s="59"/>
      <c r="B86" s="16"/>
      <c r="C86" s="17"/>
      <c r="D86" s="18"/>
      <c r="E86" s="95"/>
      <c r="F86" s="96"/>
      <c r="G86" s="19"/>
      <c r="H86" s="20"/>
      <c r="I86" s="20"/>
      <c r="K86" s="29"/>
      <c r="L86" s="35" t="str">
        <f>IF(K86&lt;&gt;"",D86/K86,"")</f>
        <v/>
      </c>
      <c r="M86" s="35" t="str">
        <f>IF(AND(H86="Hébergement",LEN(I86)&gt;0),L86/LEN(I86),"")</f>
        <v/>
      </c>
    </row>
    <row r="87" spans="1:13" ht="11.25" customHeight="1" x14ac:dyDescent="0.25">
      <c r="A87" s="59"/>
      <c r="B87" s="16"/>
      <c r="C87" s="17"/>
      <c r="D87" s="18"/>
      <c r="E87" s="95"/>
      <c r="F87" s="96"/>
      <c r="G87" s="19"/>
      <c r="H87" s="18"/>
      <c r="I87" s="18"/>
      <c r="K87" s="29"/>
      <c r="L87" s="35" t="str">
        <f t="shared" si="10"/>
        <v/>
      </c>
      <c r="M87" s="35" t="str">
        <f t="shared" si="11"/>
        <v/>
      </c>
    </row>
    <row r="88" spans="1:13" ht="11.25" customHeight="1" x14ac:dyDescent="0.25">
      <c r="A88" s="59"/>
      <c r="B88" s="16"/>
      <c r="C88" s="17"/>
      <c r="D88" s="18"/>
      <c r="E88" s="95"/>
      <c r="F88" s="96"/>
      <c r="G88" s="19"/>
      <c r="H88" s="18"/>
      <c r="I88" s="18"/>
      <c r="K88" s="29"/>
      <c r="L88" s="35" t="str">
        <f t="shared" si="10"/>
        <v/>
      </c>
      <c r="M88" s="35" t="str">
        <f t="shared" si="11"/>
        <v/>
      </c>
    </row>
    <row r="89" spans="1:13" ht="11.25" customHeight="1" x14ac:dyDescent="0.25">
      <c r="A89" s="59"/>
      <c r="B89" s="16"/>
      <c r="C89" s="17"/>
      <c r="D89" s="18"/>
      <c r="E89" s="95"/>
      <c r="F89" s="96"/>
      <c r="G89" s="19"/>
      <c r="H89" s="18"/>
      <c r="I89" s="18"/>
      <c r="K89" s="29"/>
      <c r="L89" s="35" t="str">
        <f t="shared" si="10"/>
        <v/>
      </c>
      <c r="M89" s="35" t="str">
        <f t="shared" si="11"/>
        <v/>
      </c>
    </row>
    <row r="90" spans="1:13" ht="11.25" customHeight="1" x14ac:dyDescent="0.25">
      <c r="A90" s="59"/>
      <c r="B90" s="16"/>
      <c r="C90" s="17"/>
      <c r="D90" s="18"/>
      <c r="E90" s="95"/>
      <c r="F90" s="96"/>
      <c r="G90" s="19"/>
      <c r="H90" s="18"/>
      <c r="I90" s="18"/>
      <c r="K90" s="29"/>
      <c r="L90" s="35" t="str">
        <f>IF(K90&lt;&gt;"",D90/K90,"")</f>
        <v/>
      </c>
      <c r="M90" s="35" t="str">
        <f>IF(AND(H90="Hébergement",LEN(I90)&gt;0),L90/LEN(I90),"")</f>
        <v/>
      </c>
    </row>
    <row r="91" spans="1:13" ht="11.25" customHeight="1" x14ac:dyDescent="0.25">
      <c r="A91" s="59"/>
      <c r="B91" s="16"/>
      <c r="C91" s="17"/>
      <c r="D91" s="18"/>
      <c r="E91" s="95"/>
      <c r="F91" s="96"/>
      <c r="G91" s="19"/>
      <c r="H91" s="18"/>
      <c r="I91" s="18"/>
      <c r="K91" s="29"/>
      <c r="L91" s="35" t="str">
        <f t="shared" si="10"/>
        <v/>
      </c>
      <c r="M91" s="35" t="str">
        <f t="shared" si="11"/>
        <v/>
      </c>
    </row>
    <row r="92" spans="1:13" ht="11.25" customHeight="1" x14ac:dyDescent="0.25">
      <c r="A92" s="59"/>
      <c r="B92" s="16"/>
      <c r="C92" s="17"/>
      <c r="D92" s="18"/>
      <c r="E92" s="95"/>
      <c r="F92" s="96"/>
      <c r="G92" s="19"/>
      <c r="H92" s="18"/>
      <c r="I92" s="18"/>
      <c r="K92" s="29"/>
      <c r="L92" s="35" t="str">
        <f>IF(K92&lt;&gt;"",D92/K92,"")</f>
        <v/>
      </c>
      <c r="M92" s="35" t="str">
        <f>IF(AND(H92="Hébergement",LEN(I92)&gt;0),L92/LEN(I92),"")</f>
        <v/>
      </c>
    </row>
    <row r="93" spans="1:13" ht="11.25" customHeight="1" x14ac:dyDescent="0.25">
      <c r="A93" s="59"/>
      <c r="B93" s="16"/>
      <c r="C93" s="17"/>
      <c r="D93" s="18"/>
      <c r="E93" s="95"/>
      <c r="F93" s="96"/>
      <c r="G93" s="19"/>
      <c r="H93" s="18"/>
      <c r="I93" s="18"/>
      <c r="K93" s="29"/>
      <c r="L93" s="35" t="str">
        <f t="shared" ref="L93:L112" si="50">IF(K93&lt;&gt;"",D93/K93,"")</f>
        <v/>
      </c>
      <c r="M93" s="35" t="str">
        <f t="shared" ref="M93:M112" si="51">IF(AND(H93="Hébergement",LEN(I93)&gt;0),L93/LEN(I93),"")</f>
        <v/>
      </c>
    </row>
    <row r="94" spans="1:13" ht="11.25" customHeight="1" x14ac:dyDescent="0.25">
      <c r="A94" s="59"/>
      <c r="B94" s="16"/>
      <c r="C94" s="17"/>
      <c r="D94" s="18"/>
      <c r="E94" s="95"/>
      <c r="F94" s="96"/>
      <c r="G94" s="19"/>
      <c r="H94" s="18"/>
      <c r="I94" s="18"/>
      <c r="K94" s="29"/>
      <c r="L94" s="35" t="str">
        <f t="shared" si="50"/>
        <v/>
      </c>
      <c r="M94" s="35" t="str">
        <f t="shared" si="51"/>
        <v/>
      </c>
    </row>
    <row r="95" spans="1:13" ht="11.25" customHeight="1" x14ac:dyDescent="0.25">
      <c r="A95" s="59"/>
      <c r="B95" s="16"/>
      <c r="C95" s="17"/>
      <c r="D95" s="18"/>
      <c r="E95" s="95"/>
      <c r="F95" s="96"/>
      <c r="G95" s="19"/>
      <c r="H95" s="20"/>
      <c r="I95" s="20"/>
      <c r="K95" s="29"/>
      <c r="L95" s="35" t="str">
        <f t="shared" si="50"/>
        <v/>
      </c>
      <c r="M95" s="35" t="str">
        <f t="shared" si="51"/>
        <v/>
      </c>
    </row>
    <row r="96" spans="1:13" ht="11.25" customHeight="1" x14ac:dyDescent="0.25">
      <c r="A96" s="59"/>
      <c r="B96" s="21"/>
      <c r="C96" s="22"/>
      <c r="D96" s="18"/>
      <c r="E96" s="95"/>
      <c r="F96" s="96"/>
      <c r="G96" s="19"/>
      <c r="H96" s="18"/>
      <c r="I96" s="18"/>
      <c r="K96" s="29"/>
      <c r="L96" s="35" t="str">
        <f t="shared" si="50"/>
        <v/>
      </c>
      <c r="M96" s="35" t="str">
        <f t="shared" si="51"/>
        <v/>
      </c>
    </row>
    <row r="97" spans="1:13" ht="11.25" customHeight="1" x14ac:dyDescent="0.25">
      <c r="A97" s="59"/>
      <c r="B97" s="16"/>
      <c r="C97" s="17"/>
      <c r="D97" s="18"/>
      <c r="E97" s="95"/>
      <c r="F97" s="96"/>
      <c r="G97" s="19"/>
      <c r="H97" s="18"/>
      <c r="I97" s="18"/>
      <c r="K97" s="29"/>
      <c r="L97" s="35" t="str">
        <f t="shared" si="50"/>
        <v/>
      </c>
      <c r="M97" s="35" t="str">
        <f t="shared" si="51"/>
        <v/>
      </c>
    </row>
    <row r="98" spans="1:13" ht="11.25" customHeight="1" x14ac:dyDescent="0.25">
      <c r="A98" s="59"/>
      <c r="B98" s="16"/>
      <c r="C98" s="17"/>
      <c r="D98" s="18"/>
      <c r="E98" s="95"/>
      <c r="F98" s="96"/>
      <c r="G98" s="19"/>
      <c r="H98" s="18"/>
      <c r="I98" s="18"/>
      <c r="K98" s="29"/>
      <c r="L98" s="35" t="str">
        <f t="shared" si="50"/>
        <v/>
      </c>
      <c r="M98" s="35" t="str">
        <f t="shared" si="51"/>
        <v/>
      </c>
    </row>
    <row r="99" spans="1:13" ht="11.25" customHeight="1" x14ac:dyDescent="0.25">
      <c r="A99" s="59"/>
      <c r="B99" s="16"/>
      <c r="C99" s="17"/>
      <c r="D99" s="18"/>
      <c r="E99" s="95"/>
      <c r="F99" s="96"/>
      <c r="G99" s="19"/>
      <c r="H99" s="18"/>
      <c r="I99" s="18"/>
      <c r="K99" s="29"/>
      <c r="L99" s="35" t="str">
        <f t="shared" si="50"/>
        <v/>
      </c>
      <c r="M99" s="35" t="str">
        <f t="shared" si="51"/>
        <v/>
      </c>
    </row>
    <row r="100" spans="1:13" ht="11.25" customHeight="1" x14ac:dyDescent="0.25">
      <c r="A100" s="59"/>
      <c r="B100" s="16"/>
      <c r="C100" s="17"/>
      <c r="D100" s="18"/>
      <c r="E100" s="95"/>
      <c r="F100" s="96"/>
      <c r="G100" s="19"/>
      <c r="H100" s="20"/>
      <c r="I100" s="20"/>
      <c r="K100" s="29"/>
      <c r="L100" s="35" t="str">
        <f t="shared" si="50"/>
        <v/>
      </c>
      <c r="M100" s="35" t="str">
        <f t="shared" si="51"/>
        <v/>
      </c>
    </row>
    <row r="101" spans="1:13" ht="11.25" customHeight="1" x14ac:dyDescent="0.25">
      <c r="A101" s="59"/>
      <c r="B101" s="16"/>
      <c r="C101" s="17"/>
      <c r="D101" s="18"/>
      <c r="E101" s="95"/>
      <c r="F101" s="96"/>
      <c r="G101" s="19"/>
      <c r="H101" s="18"/>
      <c r="I101" s="18"/>
      <c r="K101" s="29"/>
      <c r="L101" s="35" t="str">
        <f t="shared" si="50"/>
        <v/>
      </c>
      <c r="M101" s="35" t="str">
        <f t="shared" si="51"/>
        <v/>
      </c>
    </row>
    <row r="102" spans="1:13" ht="11.25" customHeight="1" x14ac:dyDescent="0.25">
      <c r="A102" s="59"/>
      <c r="B102" s="16"/>
      <c r="C102" s="17"/>
      <c r="D102" s="18"/>
      <c r="E102" s="95"/>
      <c r="F102" s="96"/>
      <c r="G102" s="19"/>
      <c r="H102" s="18"/>
      <c r="I102" s="18"/>
      <c r="K102" s="29"/>
      <c r="L102" s="35" t="str">
        <f t="shared" si="50"/>
        <v/>
      </c>
      <c r="M102" s="35" t="str">
        <f t="shared" si="51"/>
        <v/>
      </c>
    </row>
    <row r="103" spans="1:13" ht="11.25" customHeight="1" x14ac:dyDescent="0.25">
      <c r="A103" s="59"/>
      <c r="B103" s="16"/>
      <c r="C103" s="17"/>
      <c r="D103" s="18"/>
      <c r="E103" s="95"/>
      <c r="F103" s="96"/>
      <c r="G103" s="19"/>
      <c r="H103" s="18"/>
      <c r="I103" s="18"/>
      <c r="K103" s="29"/>
      <c r="L103" s="35" t="str">
        <f t="shared" si="50"/>
        <v/>
      </c>
      <c r="M103" s="35" t="str">
        <f t="shared" si="51"/>
        <v/>
      </c>
    </row>
    <row r="104" spans="1:13" ht="11.25" customHeight="1" x14ac:dyDescent="0.25">
      <c r="A104" s="59"/>
      <c r="B104" s="16"/>
      <c r="C104" s="17"/>
      <c r="D104" s="18"/>
      <c r="E104" s="95"/>
      <c r="F104" s="96"/>
      <c r="G104" s="19"/>
      <c r="H104" s="18"/>
      <c r="I104" s="18"/>
      <c r="K104" s="29"/>
      <c r="L104" s="35" t="str">
        <f>IF(K104&lt;&gt;"",D104/K104,"")</f>
        <v/>
      </c>
      <c r="M104" s="35" t="str">
        <f>IF(AND(H104="Hébergement",LEN(I104)&gt;0),L104/LEN(I104),"")</f>
        <v/>
      </c>
    </row>
    <row r="105" spans="1:13" ht="11.25" customHeight="1" x14ac:dyDescent="0.25">
      <c r="A105" s="59"/>
      <c r="B105" s="16"/>
      <c r="C105" s="17"/>
      <c r="D105" s="60"/>
      <c r="E105" s="95"/>
      <c r="F105" s="96"/>
      <c r="G105" s="19"/>
      <c r="H105" s="18"/>
      <c r="I105" s="18"/>
      <c r="K105" s="29"/>
      <c r="L105" s="35" t="str">
        <f t="shared" si="50"/>
        <v/>
      </c>
      <c r="M105" s="35" t="str">
        <f t="shared" si="51"/>
        <v/>
      </c>
    </row>
    <row r="106" spans="1:13" ht="11.25" customHeight="1" x14ac:dyDescent="0.25">
      <c r="A106" s="59"/>
      <c r="B106" s="16"/>
      <c r="C106" s="17"/>
      <c r="D106" s="60"/>
      <c r="E106" s="95"/>
      <c r="F106" s="96"/>
      <c r="G106" s="19"/>
      <c r="H106" s="18"/>
      <c r="I106" s="18"/>
      <c r="K106" s="29"/>
      <c r="L106" s="35" t="str">
        <f t="shared" si="50"/>
        <v/>
      </c>
      <c r="M106" s="35" t="str">
        <f t="shared" si="51"/>
        <v/>
      </c>
    </row>
    <row r="107" spans="1:13" ht="11.25" customHeight="1" x14ac:dyDescent="0.25">
      <c r="A107" s="59"/>
      <c r="B107" s="21"/>
      <c r="C107" s="22"/>
      <c r="D107" s="18"/>
      <c r="E107" s="95"/>
      <c r="F107" s="96"/>
      <c r="G107" s="19"/>
      <c r="H107" s="18"/>
      <c r="I107" s="18"/>
      <c r="K107" s="29"/>
      <c r="L107" s="35" t="str">
        <f>IF(K107&lt;&gt;"",D107/K107,"")</f>
        <v/>
      </c>
      <c r="M107" s="35" t="str">
        <f>IF(AND(H107="Hébergement",LEN(I107)&gt;0),L107/LEN(I107),"")</f>
        <v/>
      </c>
    </row>
    <row r="108" spans="1:13" ht="11.25" customHeight="1" x14ac:dyDescent="0.25">
      <c r="A108" s="59"/>
      <c r="B108" s="16"/>
      <c r="C108" s="17"/>
      <c r="D108" s="18"/>
      <c r="E108" s="95"/>
      <c r="F108" s="96"/>
      <c r="G108" s="19"/>
      <c r="H108" s="18"/>
      <c r="I108" s="18"/>
      <c r="K108" s="29"/>
      <c r="L108" s="35" t="str">
        <f t="shared" si="50"/>
        <v/>
      </c>
      <c r="M108" s="35" t="str">
        <f t="shared" si="51"/>
        <v/>
      </c>
    </row>
    <row r="109" spans="1:13" ht="11.25" customHeight="1" x14ac:dyDescent="0.25">
      <c r="A109" s="59"/>
      <c r="B109" s="16"/>
      <c r="C109" s="17"/>
      <c r="D109" s="18"/>
      <c r="E109" s="95"/>
      <c r="F109" s="96"/>
      <c r="G109" s="19"/>
      <c r="H109" s="18"/>
      <c r="I109" s="18"/>
      <c r="K109" s="29"/>
      <c r="L109" s="35" t="str">
        <f t="shared" si="50"/>
        <v/>
      </c>
      <c r="M109" s="35" t="str">
        <f t="shared" si="51"/>
        <v/>
      </c>
    </row>
    <row r="110" spans="1:13" ht="11.25" customHeight="1" x14ac:dyDescent="0.25">
      <c r="A110" s="59"/>
      <c r="B110" s="16"/>
      <c r="C110" s="17"/>
      <c r="D110" s="18"/>
      <c r="E110" s="95"/>
      <c r="F110" s="96"/>
      <c r="G110" s="19"/>
      <c r="H110" s="18"/>
      <c r="I110" s="18"/>
      <c r="K110" s="29"/>
      <c r="L110" s="35" t="str">
        <f t="shared" si="50"/>
        <v/>
      </c>
      <c r="M110" s="35" t="str">
        <f t="shared" si="51"/>
        <v/>
      </c>
    </row>
    <row r="111" spans="1:13" ht="11.25" customHeight="1" x14ac:dyDescent="0.25">
      <c r="A111" s="59"/>
      <c r="B111" s="16"/>
      <c r="C111" s="22"/>
      <c r="D111" s="18"/>
      <c r="E111" s="95"/>
      <c r="F111" s="96"/>
      <c r="G111" s="19"/>
      <c r="H111" s="18"/>
      <c r="I111" s="18"/>
      <c r="K111" s="29"/>
      <c r="L111" s="35" t="str">
        <f t="shared" si="50"/>
        <v/>
      </c>
      <c r="M111" s="35" t="str">
        <f t="shared" si="51"/>
        <v/>
      </c>
    </row>
    <row r="112" spans="1:13" ht="11.25" customHeight="1" x14ac:dyDescent="0.25">
      <c r="A112" s="59"/>
      <c r="B112" s="21"/>
      <c r="C112" s="22"/>
      <c r="D112" s="18"/>
      <c r="E112" s="95"/>
      <c r="F112" s="96"/>
      <c r="G112" s="19"/>
      <c r="H112" s="18"/>
      <c r="I112" s="18"/>
      <c r="K112" s="29"/>
      <c r="L112" s="35" t="str">
        <f t="shared" si="50"/>
        <v/>
      </c>
      <c r="M112" s="35" t="str">
        <f t="shared" si="51"/>
        <v/>
      </c>
    </row>
    <row r="113" spans="1:13" ht="11.25" customHeight="1" x14ac:dyDescent="0.25">
      <c r="A113" s="59"/>
      <c r="B113" s="21"/>
      <c r="C113" s="22"/>
      <c r="D113" s="18"/>
      <c r="E113" s="95"/>
      <c r="F113" s="96"/>
      <c r="G113" s="19"/>
      <c r="H113" s="18"/>
      <c r="I113" s="18"/>
      <c r="K113" s="29"/>
      <c r="L113" s="35" t="str">
        <f t="shared" ref="L113:L132" si="52">IF(K113&lt;&gt;"",D113/K113,"")</f>
        <v/>
      </c>
      <c r="M113" s="35" t="str">
        <f t="shared" ref="M113:M133" si="53">IF(AND(H113="Hébergement",LEN(I113)&gt;0),L113/LEN(I113),"")</f>
        <v/>
      </c>
    </row>
    <row r="114" spans="1:13" ht="11.25" customHeight="1" x14ac:dyDescent="0.25">
      <c r="A114" s="59"/>
      <c r="B114" s="21"/>
      <c r="C114" s="22"/>
      <c r="D114" s="18"/>
      <c r="E114" s="95"/>
      <c r="F114" s="96"/>
      <c r="G114" s="19"/>
      <c r="H114" s="18"/>
      <c r="I114" s="18"/>
      <c r="K114" s="29"/>
      <c r="L114" s="35" t="str">
        <f t="shared" si="52"/>
        <v/>
      </c>
      <c r="M114" s="35" t="str">
        <f t="shared" si="53"/>
        <v/>
      </c>
    </row>
    <row r="115" spans="1:13" ht="11.25" customHeight="1" x14ac:dyDescent="0.25">
      <c r="A115" s="59"/>
      <c r="B115" s="21"/>
      <c r="C115" s="22"/>
      <c r="D115" s="18"/>
      <c r="E115" s="95"/>
      <c r="F115" s="96"/>
      <c r="G115" s="19"/>
      <c r="H115" s="18"/>
      <c r="I115" s="18"/>
      <c r="K115" s="29"/>
      <c r="L115" s="35" t="str">
        <f t="shared" si="52"/>
        <v/>
      </c>
      <c r="M115" s="35" t="str">
        <f t="shared" si="53"/>
        <v/>
      </c>
    </row>
    <row r="116" spans="1:13" ht="11.25" customHeight="1" x14ac:dyDescent="0.25">
      <c r="A116" s="59"/>
      <c r="B116" s="21"/>
      <c r="C116" s="22"/>
      <c r="D116" s="18"/>
      <c r="E116" s="95"/>
      <c r="F116" s="96"/>
      <c r="G116" s="19"/>
      <c r="H116" s="18"/>
      <c r="I116" s="18"/>
      <c r="K116" s="29"/>
      <c r="L116" s="35" t="str">
        <f t="shared" si="52"/>
        <v/>
      </c>
      <c r="M116" s="35" t="str">
        <f t="shared" si="53"/>
        <v/>
      </c>
    </row>
    <row r="117" spans="1:13" ht="11.25" customHeight="1" x14ac:dyDescent="0.25">
      <c r="A117" s="59"/>
      <c r="B117" s="21"/>
      <c r="C117" s="22"/>
      <c r="D117" s="18"/>
      <c r="E117" s="95"/>
      <c r="F117" s="96"/>
      <c r="G117" s="19"/>
      <c r="H117" s="18"/>
      <c r="I117" s="18"/>
      <c r="K117" s="29"/>
      <c r="L117" s="35" t="str">
        <f t="shared" si="52"/>
        <v/>
      </c>
      <c r="M117" s="35" t="str">
        <f t="shared" si="53"/>
        <v/>
      </c>
    </row>
    <row r="118" spans="1:13" ht="11.25" customHeight="1" x14ac:dyDescent="0.25">
      <c r="A118" s="59"/>
      <c r="B118" s="21"/>
      <c r="C118" s="22"/>
      <c r="D118" s="18"/>
      <c r="E118" s="95"/>
      <c r="F118" s="96"/>
      <c r="G118" s="19"/>
      <c r="H118" s="18"/>
      <c r="I118" s="18"/>
      <c r="K118" s="29"/>
      <c r="L118" s="35" t="str">
        <f t="shared" si="52"/>
        <v/>
      </c>
      <c r="M118" s="35" t="str">
        <f t="shared" si="53"/>
        <v/>
      </c>
    </row>
    <row r="119" spans="1:13" ht="11.25" customHeight="1" x14ac:dyDescent="0.25">
      <c r="A119" s="59"/>
      <c r="B119" s="21"/>
      <c r="C119" s="22"/>
      <c r="D119" s="18"/>
      <c r="E119" s="95"/>
      <c r="F119" s="96"/>
      <c r="G119" s="19"/>
      <c r="H119" s="18"/>
      <c r="I119" s="18"/>
      <c r="K119" s="29"/>
      <c r="L119" s="35" t="str">
        <f t="shared" si="52"/>
        <v/>
      </c>
      <c r="M119" s="35" t="str">
        <f t="shared" si="53"/>
        <v/>
      </c>
    </row>
    <row r="120" spans="1:13" ht="11.25" customHeight="1" x14ac:dyDescent="0.25">
      <c r="A120" s="59"/>
      <c r="B120" s="21"/>
      <c r="C120" s="22"/>
      <c r="D120" s="18"/>
      <c r="E120" s="95"/>
      <c r="F120" s="96"/>
      <c r="G120" s="19"/>
      <c r="H120" s="18"/>
      <c r="I120" s="18"/>
      <c r="K120" s="29"/>
      <c r="L120" s="35" t="str">
        <f t="shared" si="52"/>
        <v/>
      </c>
      <c r="M120" s="35" t="str">
        <f t="shared" si="53"/>
        <v/>
      </c>
    </row>
    <row r="121" spans="1:13" ht="11.25" customHeight="1" x14ac:dyDescent="0.25">
      <c r="A121" s="59"/>
      <c r="B121" s="21"/>
      <c r="C121" s="22"/>
      <c r="D121" s="18"/>
      <c r="E121" s="95"/>
      <c r="F121" s="96"/>
      <c r="G121" s="19"/>
      <c r="H121" s="18"/>
      <c r="I121" s="18"/>
      <c r="K121" s="29"/>
      <c r="L121" s="35" t="str">
        <f t="shared" si="52"/>
        <v/>
      </c>
      <c r="M121" s="35" t="str">
        <f t="shared" si="53"/>
        <v/>
      </c>
    </row>
    <row r="122" spans="1:13" ht="11.25" customHeight="1" x14ac:dyDescent="0.25">
      <c r="A122" s="59"/>
      <c r="B122" s="21"/>
      <c r="C122" s="22"/>
      <c r="D122" s="18"/>
      <c r="E122" s="95"/>
      <c r="F122" s="96"/>
      <c r="G122" s="19"/>
      <c r="H122" s="18"/>
      <c r="I122" s="18"/>
      <c r="K122" s="29"/>
      <c r="L122" s="35" t="str">
        <f t="shared" si="52"/>
        <v/>
      </c>
      <c r="M122" s="35" t="str">
        <f t="shared" si="53"/>
        <v/>
      </c>
    </row>
    <row r="123" spans="1:13" ht="11.25" customHeight="1" x14ac:dyDescent="0.25">
      <c r="A123" s="59"/>
      <c r="B123" s="21"/>
      <c r="C123" s="22"/>
      <c r="D123" s="18"/>
      <c r="E123" s="95"/>
      <c r="F123" s="96"/>
      <c r="G123" s="19"/>
      <c r="H123" s="18"/>
      <c r="I123" s="18"/>
      <c r="K123" s="29"/>
      <c r="L123" s="35" t="str">
        <f t="shared" si="52"/>
        <v/>
      </c>
      <c r="M123" s="35" t="str">
        <f t="shared" si="53"/>
        <v/>
      </c>
    </row>
    <row r="124" spans="1:13" ht="11.25" customHeight="1" x14ac:dyDescent="0.25">
      <c r="A124" s="59"/>
      <c r="B124" s="21"/>
      <c r="C124" s="22"/>
      <c r="D124" s="18"/>
      <c r="E124" s="95"/>
      <c r="F124" s="96"/>
      <c r="G124" s="19"/>
      <c r="H124" s="18"/>
      <c r="I124" s="18"/>
      <c r="K124" s="29"/>
      <c r="L124" s="35" t="str">
        <f t="shared" si="52"/>
        <v/>
      </c>
      <c r="M124" s="35" t="str">
        <f t="shared" si="53"/>
        <v/>
      </c>
    </row>
    <row r="125" spans="1:13" ht="11.25" customHeight="1" x14ac:dyDescent="0.25">
      <c r="A125" s="59"/>
      <c r="B125" s="21"/>
      <c r="C125" s="22"/>
      <c r="D125" s="18"/>
      <c r="E125" s="95"/>
      <c r="F125" s="96"/>
      <c r="G125" s="19"/>
      <c r="H125" s="18"/>
      <c r="I125" s="18"/>
      <c r="K125" s="29"/>
      <c r="L125" s="35" t="str">
        <f t="shared" si="52"/>
        <v/>
      </c>
      <c r="M125" s="35" t="str">
        <f t="shared" si="53"/>
        <v/>
      </c>
    </row>
    <row r="126" spans="1:13" ht="11.25" customHeight="1" x14ac:dyDescent="0.25">
      <c r="A126" s="59"/>
      <c r="B126" s="21"/>
      <c r="C126" s="22"/>
      <c r="D126" s="18"/>
      <c r="E126" s="95"/>
      <c r="F126" s="96"/>
      <c r="G126" s="19"/>
      <c r="H126" s="18"/>
      <c r="I126" s="18"/>
      <c r="K126" s="29"/>
      <c r="L126" s="35" t="str">
        <f t="shared" si="52"/>
        <v/>
      </c>
      <c r="M126" s="35" t="str">
        <f t="shared" si="53"/>
        <v/>
      </c>
    </row>
    <row r="127" spans="1:13" ht="11.25" customHeight="1" x14ac:dyDescent="0.25">
      <c r="A127" s="59"/>
      <c r="B127" s="21"/>
      <c r="C127" s="22"/>
      <c r="D127" s="18"/>
      <c r="E127" s="95"/>
      <c r="F127" s="96"/>
      <c r="G127" s="19"/>
      <c r="H127" s="18"/>
      <c r="I127" s="18"/>
      <c r="K127" s="29"/>
      <c r="L127" s="35" t="str">
        <f t="shared" si="52"/>
        <v/>
      </c>
      <c r="M127" s="35" t="str">
        <f t="shared" si="53"/>
        <v/>
      </c>
    </row>
    <row r="128" spans="1:13" ht="11.25" customHeight="1" x14ac:dyDescent="0.25">
      <c r="A128" s="59"/>
      <c r="B128" s="21"/>
      <c r="C128" s="22"/>
      <c r="D128" s="18"/>
      <c r="E128" s="95"/>
      <c r="F128" s="96"/>
      <c r="G128" s="19"/>
      <c r="H128" s="18"/>
      <c r="I128" s="18"/>
      <c r="K128" s="29"/>
      <c r="L128" s="35" t="str">
        <f t="shared" si="52"/>
        <v/>
      </c>
      <c r="M128" s="35" t="str">
        <f t="shared" si="53"/>
        <v/>
      </c>
    </row>
    <row r="129" spans="1:13" ht="11.25" customHeight="1" x14ac:dyDescent="0.25">
      <c r="A129" s="59"/>
      <c r="B129" s="21"/>
      <c r="C129" s="22"/>
      <c r="D129" s="18"/>
      <c r="E129" s="95"/>
      <c r="F129" s="96"/>
      <c r="G129" s="19"/>
      <c r="H129" s="18"/>
      <c r="I129" s="18"/>
      <c r="K129" s="29"/>
      <c r="L129" s="35" t="str">
        <f t="shared" si="52"/>
        <v/>
      </c>
      <c r="M129" s="35" t="str">
        <f t="shared" si="53"/>
        <v/>
      </c>
    </row>
    <row r="130" spans="1:13" ht="11.25" customHeight="1" x14ac:dyDescent="0.25">
      <c r="A130" s="59"/>
      <c r="B130" s="21"/>
      <c r="C130" s="22"/>
      <c r="D130" s="18"/>
      <c r="E130" s="95"/>
      <c r="F130" s="96"/>
      <c r="G130" s="19"/>
      <c r="H130" s="18"/>
      <c r="I130" s="18"/>
      <c r="K130" s="29"/>
      <c r="L130" s="35" t="str">
        <f t="shared" si="52"/>
        <v/>
      </c>
      <c r="M130" s="35" t="str">
        <f t="shared" si="53"/>
        <v/>
      </c>
    </row>
    <row r="131" spans="1:13" ht="11.25" customHeight="1" x14ac:dyDescent="0.25">
      <c r="A131" s="59"/>
      <c r="B131" s="21"/>
      <c r="C131" s="22"/>
      <c r="D131" s="18"/>
      <c r="E131" s="95"/>
      <c r="F131" s="96"/>
      <c r="G131" s="19"/>
      <c r="H131" s="18"/>
      <c r="I131" s="18"/>
      <c r="K131" s="29"/>
      <c r="L131" s="35" t="str">
        <f t="shared" si="52"/>
        <v/>
      </c>
      <c r="M131" s="35" t="str">
        <f t="shared" si="53"/>
        <v/>
      </c>
    </row>
    <row r="132" spans="1:13" ht="11.25" customHeight="1" x14ac:dyDescent="0.25">
      <c r="A132" s="59"/>
      <c r="B132" s="21"/>
      <c r="C132" s="22"/>
      <c r="D132" s="18"/>
      <c r="E132" s="95"/>
      <c r="F132" s="96"/>
      <c r="G132" s="19"/>
      <c r="H132" s="18"/>
      <c r="I132" s="18"/>
      <c r="K132" s="29"/>
      <c r="L132" s="35" t="str">
        <f t="shared" si="52"/>
        <v/>
      </c>
      <c r="M132" s="35" t="str">
        <f t="shared" si="53"/>
        <v/>
      </c>
    </row>
    <row r="133" spans="1:13" ht="11.25" customHeight="1" x14ac:dyDescent="0.25">
      <c r="A133" s="59"/>
      <c r="B133" s="21"/>
      <c r="C133" s="22"/>
      <c r="D133" s="18"/>
      <c r="E133" s="95"/>
      <c r="F133" s="96"/>
      <c r="G133" s="19"/>
      <c r="H133" s="18"/>
      <c r="I133" s="18"/>
      <c r="K133" s="29"/>
      <c r="L133" s="35" t="str">
        <f>IF(K133&lt;&gt;"",D133/K133,"")</f>
        <v/>
      </c>
      <c r="M133" s="35" t="str">
        <f t="shared" si="53"/>
        <v/>
      </c>
    </row>
    <row r="134" spans="1:13" ht="11.25" customHeight="1" x14ac:dyDescent="0.25">
      <c r="A134" s="59"/>
      <c r="B134" s="21"/>
      <c r="C134" s="22"/>
      <c r="D134" s="18"/>
      <c r="E134" s="95"/>
      <c r="F134" s="96"/>
      <c r="G134" s="19"/>
      <c r="H134" s="18"/>
      <c r="I134" s="18"/>
      <c r="K134" s="29"/>
      <c r="L134" s="35" t="str">
        <f>IF(K134&lt;&gt;"",D134/K134,"")</f>
        <v/>
      </c>
      <c r="M134" s="35" t="str">
        <f t="shared" ref="M134:M168" si="54">IF(AND(H134="Hébergement",LEN(I134)&gt;0),L134/LEN(I134),"")</f>
        <v/>
      </c>
    </row>
    <row r="135" spans="1:13" ht="11.25" customHeight="1" x14ac:dyDescent="0.25">
      <c r="A135" s="59"/>
      <c r="B135" s="21"/>
      <c r="C135" s="22"/>
      <c r="D135" s="18"/>
      <c r="E135" s="95"/>
      <c r="F135" s="96"/>
      <c r="G135" s="19"/>
      <c r="H135" s="18"/>
      <c r="I135" s="18"/>
      <c r="K135" s="29"/>
      <c r="L135" s="35" t="str">
        <f t="shared" ref="L135:L168" si="55">IF(K135&lt;&gt;"",D135/K135,"")</f>
        <v/>
      </c>
      <c r="M135" s="35" t="str">
        <f t="shared" si="54"/>
        <v/>
      </c>
    </row>
    <row r="136" spans="1:13" ht="11.25" customHeight="1" x14ac:dyDescent="0.25">
      <c r="A136" s="59"/>
      <c r="B136" s="21"/>
      <c r="C136" s="22"/>
      <c r="D136" s="18"/>
      <c r="E136" s="95"/>
      <c r="F136" s="96"/>
      <c r="G136" s="19"/>
      <c r="H136" s="18"/>
      <c r="I136" s="18"/>
      <c r="K136" s="29"/>
      <c r="L136" s="35" t="str">
        <f t="shared" si="55"/>
        <v/>
      </c>
      <c r="M136" s="35" t="str">
        <f t="shared" si="54"/>
        <v/>
      </c>
    </row>
    <row r="137" spans="1:13" ht="11.25" customHeight="1" x14ac:dyDescent="0.25">
      <c r="A137" s="59"/>
      <c r="B137" s="21"/>
      <c r="C137" s="22"/>
      <c r="D137" s="18"/>
      <c r="E137" s="95"/>
      <c r="F137" s="96"/>
      <c r="G137" s="19"/>
      <c r="H137" s="18"/>
      <c r="I137" s="18"/>
      <c r="K137" s="29"/>
      <c r="L137" s="35" t="str">
        <f t="shared" si="55"/>
        <v/>
      </c>
      <c r="M137" s="35" t="str">
        <f t="shared" si="54"/>
        <v/>
      </c>
    </row>
    <row r="138" spans="1:13" ht="11.25" customHeight="1" x14ac:dyDescent="0.25">
      <c r="A138" s="59"/>
      <c r="B138" s="21"/>
      <c r="C138" s="22"/>
      <c r="D138" s="18"/>
      <c r="E138" s="95"/>
      <c r="F138" s="96"/>
      <c r="G138" s="19"/>
      <c r="H138" s="18"/>
      <c r="I138" s="18"/>
      <c r="K138" s="29"/>
      <c r="L138" s="35" t="str">
        <f t="shared" si="55"/>
        <v/>
      </c>
      <c r="M138" s="35" t="str">
        <f t="shared" si="54"/>
        <v/>
      </c>
    </row>
    <row r="139" spans="1:13" ht="11.25" customHeight="1" x14ac:dyDescent="0.25">
      <c r="A139" s="59"/>
      <c r="B139" s="21"/>
      <c r="C139" s="22"/>
      <c r="D139" s="18"/>
      <c r="E139" s="95"/>
      <c r="F139" s="96"/>
      <c r="G139" s="19"/>
      <c r="H139" s="18"/>
      <c r="I139" s="18"/>
      <c r="K139" s="29"/>
      <c r="L139" s="35" t="str">
        <f t="shared" si="55"/>
        <v/>
      </c>
      <c r="M139" s="35" t="str">
        <f t="shared" si="54"/>
        <v/>
      </c>
    </row>
    <row r="140" spans="1:13" ht="11.25" customHeight="1" x14ac:dyDescent="0.25">
      <c r="A140" s="59"/>
      <c r="B140" s="21"/>
      <c r="C140" s="22"/>
      <c r="D140" s="18"/>
      <c r="E140" s="95"/>
      <c r="F140" s="96"/>
      <c r="G140" s="19"/>
      <c r="H140" s="18"/>
      <c r="I140" s="18"/>
      <c r="K140" s="29"/>
      <c r="L140" s="35" t="str">
        <f t="shared" si="55"/>
        <v/>
      </c>
      <c r="M140" s="35" t="str">
        <f t="shared" si="54"/>
        <v/>
      </c>
    </row>
    <row r="141" spans="1:13" ht="11.25" customHeight="1" x14ac:dyDescent="0.25">
      <c r="A141" s="59"/>
      <c r="B141" s="21"/>
      <c r="C141" s="22"/>
      <c r="D141" s="18"/>
      <c r="E141" s="95"/>
      <c r="F141" s="96"/>
      <c r="G141" s="19"/>
      <c r="H141" s="18"/>
      <c r="I141" s="18"/>
      <c r="K141" s="29"/>
      <c r="L141" s="35" t="str">
        <f t="shared" si="55"/>
        <v/>
      </c>
      <c r="M141" s="35" t="str">
        <f t="shared" si="54"/>
        <v/>
      </c>
    </row>
    <row r="142" spans="1:13" ht="11.25" customHeight="1" x14ac:dyDescent="0.25">
      <c r="A142" s="59"/>
      <c r="B142" s="21"/>
      <c r="C142" s="22"/>
      <c r="D142" s="18"/>
      <c r="E142" s="95"/>
      <c r="F142" s="96"/>
      <c r="G142" s="19"/>
      <c r="H142" s="18"/>
      <c r="I142" s="18"/>
      <c r="K142" s="29"/>
      <c r="L142" s="35" t="str">
        <f t="shared" si="55"/>
        <v/>
      </c>
      <c r="M142" s="35" t="str">
        <f t="shared" si="54"/>
        <v/>
      </c>
    </row>
    <row r="143" spans="1:13" ht="11.25" customHeight="1" x14ac:dyDescent="0.25">
      <c r="A143" s="59"/>
      <c r="B143" s="21"/>
      <c r="C143" s="22"/>
      <c r="D143" s="18"/>
      <c r="E143" s="95"/>
      <c r="F143" s="96"/>
      <c r="G143" s="19"/>
      <c r="H143" s="18"/>
      <c r="I143" s="18"/>
      <c r="K143" s="29"/>
      <c r="L143" s="35" t="str">
        <f t="shared" si="55"/>
        <v/>
      </c>
      <c r="M143" s="35" t="str">
        <f t="shared" si="54"/>
        <v/>
      </c>
    </row>
    <row r="144" spans="1:13" ht="11.25" customHeight="1" x14ac:dyDescent="0.25">
      <c r="A144" s="59"/>
      <c r="B144" s="21"/>
      <c r="C144" s="22"/>
      <c r="D144" s="18"/>
      <c r="E144" s="95"/>
      <c r="F144" s="96"/>
      <c r="G144" s="19"/>
      <c r="H144" s="18"/>
      <c r="I144" s="18"/>
      <c r="K144" s="29"/>
      <c r="L144" s="35" t="str">
        <f t="shared" si="55"/>
        <v/>
      </c>
      <c r="M144" s="35" t="str">
        <f t="shared" si="54"/>
        <v/>
      </c>
    </row>
    <row r="145" spans="1:13" ht="11.25" customHeight="1" x14ac:dyDescent="0.25">
      <c r="A145" s="59"/>
      <c r="B145" s="21"/>
      <c r="C145" s="22"/>
      <c r="D145" s="18"/>
      <c r="E145" s="95"/>
      <c r="F145" s="96"/>
      <c r="G145" s="19"/>
      <c r="H145" s="18"/>
      <c r="I145" s="18"/>
      <c r="K145" s="29"/>
      <c r="L145" s="35" t="str">
        <f t="shared" si="55"/>
        <v/>
      </c>
      <c r="M145" s="35" t="str">
        <f t="shared" si="54"/>
        <v/>
      </c>
    </row>
    <row r="146" spans="1:13" ht="11.25" customHeight="1" x14ac:dyDescent="0.25">
      <c r="A146" s="59"/>
      <c r="B146" s="21"/>
      <c r="C146" s="22"/>
      <c r="D146" s="18"/>
      <c r="E146" s="95"/>
      <c r="F146" s="96"/>
      <c r="G146" s="19"/>
      <c r="H146" s="18"/>
      <c r="I146" s="18"/>
      <c r="K146" s="29"/>
      <c r="L146" s="35" t="str">
        <f t="shared" si="55"/>
        <v/>
      </c>
      <c r="M146" s="35" t="str">
        <f t="shared" si="54"/>
        <v/>
      </c>
    </row>
    <row r="147" spans="1:13" ht="11.25" customHeight="1" x14ac:dyDescent="0.25">
      <c r="A147" s="59"/>
      <c r="B147" s="21"/>
      <c r="C147" s="22"/>
      <c r="D147" s="18"/>
      <c r="E147" s="95"/>
      <c r="F147" s="96"/>
      <c r="G147" s="19"/>
      <c r="H147" s="18"/>
      <c r="I147" s="18"/>
      <c r="K147" s="29"/>
      <c r="L147" s="35" t="str">
        <f t="shared" si="55"/>
        <v/>
      </c>
      <c r="M147" s="35" t="str">
        <f t="shared" si="54"/>
        <v/>
      </c>
    </row>
    <row r="148" spans="1:13" ht="11.25" customHeight="1" x14ac:dyDescent="0.25">
      <c r="A148" s="59"/>
      <c r="B148" s="21"/>
      <c r="C148" s="22"/>
      <c r="D148" s="18"/>
      <c r="E148" s="95"/>
      <c r="F148" s="96"/>
      <c r="G148" s="19"/>
      <c r="H148" s="18"/>
      <c r="I148" s="18"/>
      <c r="K148" s="29"/>
      <c r="L148" s="35" t="str">
        <f t="shared" si="55"/>
        <v/>
      </c>
      <c r="M148" s="35" t="str">
        <f t="shared" si="54"/>
        <v/>
      </c>
    </row>
    <row r="149" spans="1:13" ht="11.25" customHeight="1" x14ac:dyDescent="0.25">
      <c r="A149" s="59"/>
      <c r="B149" s="21"/>
      <c r="C149" s="22"/>
      <c r="D149" s="18"/>
      <c r="E149" s="95"/>
      <c r="F149" s="96"/>
      <c r="G149" s="19"/>
      <c r="H149" s="18"/>
      <c r="I149" s="18"/>
      <c r="K149" s="29"/>
      <c r="L149" s="35" t="str">
        <f t="shared" si="55"/>
        <v/>
      </c>
      <c r="M149" s="35" t="str">
        <f t="shared" si="54"/>
        <v/>
      </c>
    </row>
    <row r="150" spans="1:13" ht="11.25" customHeight="1" x14ac:dyDescent="0.25">
      <c r="A150" s="59"/>
      <c r="B150" s="21"/>
      <c r="C150" s="22"/>
      <c r="D150" s="18"/>
      <c r="E150" s="95"/>
      <c r="F150" s="96"/>
      <c r="G150" s="19"/>
      <c r="H150" s="18"/>
      <c r="I150" s="18"/>
      <c r="K150" s="29"/>
      <c r="L150" s="35" t="str">
        <f t="shared" si="55"/>
        <v/>
      </c>
      <c r="M150" s="35" t="str">
        <f t="shared" si="54"/>
        <v/>
      </c>
    </row>
    <row r="151" spans="1:13" ht="11.25" customHeight="1" x14ac:dyDescent="0.25">
      <c r="A151" s="59"/>
      <c r="B151" s="21"/>
      <c r="C151" s="22"/>
      <c r="D151" s="18"/>
      <c r="E151" s="95"/>
      <c r="F151" s="96"/>
      <c r="G151" s="19"/>
      <c r="H151" s="18"/>
      <c r="I151" s="18"/>
      <c r="K151" s="29"/>
      <c r="L151" s="35" t="str">
        <f t="shared" si="55"/>
        <v/>
      </c>
      <c r="M151" s="35" t="str">
        <f t="shared" si="54"/>
        <v/>
      </c>
    </row>
    <row r="152" spans="1:13" ht="11.25" customHeight="1" x14ac:dyDescent="0.25">
      <c r="A152" s="59"/>
      <c r="B152" s="21"/>
      <c r="C152" s="22"/>
      <c r="D152" s="18"/>
      <c r="E152" s="95"/>
      <c r="F152" s="96"/>
      <c r="G152" s="19"/>
      <c r="H152" s="18"/>
      <c r="I152" s="18"/>
      <c r="K152" s="29"/>
      <c r="L152" s="35" t="str">
        <f t="shared" si="55"/>
        <v/>
      </c>
      <c r="M152" s="35" t="str">
        <f t="shared" si="54"/>
        <v/>
      </c>
    </row>
    <row r="153" spans="1:13" ht="11.25" customHeight="1" x14ac:dyDescent="0.25">
      <c r="A153" s="59"/>
      <c r="B153" s="21"/>
      <c r="C153" s="22"/>
      <c r="D153" s="18"/>
      <c r="E153" s="95"/>
      <c r="F153" s="96"/>
      <c r="G153" s="19"/>
      <c r="H153" s="18"/>
      <c r="I153" s="18"/>
      <c r="K153" s="29"/>
      <c r="L153" s="35" t="str">
        <f t="shared" si="55"/>
        <v/>
      </c>
      <c r="M153" s="35" t="str">
        <f t="shared" si="54"/>
        <v/>
      </c>
    </row>
    <row r="154" spans="1:13" ht="11.25" customHeight="1" x14ac:dyDescent="0.25">
      <c r="A154" s="59"/>
      <c r="B154" s="21"/>
      <c r="C154" s="22"/>
      <c r="D154" s="18"/>
      <c r="E154" s="95"/>
      <c r="F154" s="96"/>
      <c r="G154" s="19"/>
      <c r="H154" s="18"/>
      <c r="I154" s="18"/>
      <c r="K154" s="29"/>
      <c r="L154" s="35" t="str">
        <f t="shared" si="55"/>
        <v/>
      </c>
      <c r="M154" s="35" t="str">
        <f t="shared" si="54"/>
        <v/>
      </c>
    </row>
    <row r="155" spans="1:13" ht="11.25" customHeight="1" x14ac:dyDescent="0.25">
      <c r="A155" s="59"/>
      <c r="B155" s="21"/>
      <c r="C155" s="22"/>
      <c r="D155" s="18"/>
      <c r="E155" s="95"/>
      <c r="F155" s="96"/>
      <c r="G155" s="19"/>
      <c r="H155" s="18"/>
      <c r="I155" s="18"/>
      <c r="K155" s="29"/>
      <c r="L155" s="35" t="str">
        <f t="shared" si="55"/>
        <v/>
      </c>
      <c r="M155" s="35" t="str">
        <f t="shared" si="54"/>
        <v/>
      </c>
    </row>
    <row r="156" spans="1:13" ht="11.25" customHeight="1" x14ac:dyDescent="0.25">
      <c r="A156" s="59"/>
      <c r="B156" s="21"/>
      <c r="C156" s="22"/>
      <c r="D156" s="18"/>
      <c r="E156" s="95"/>
      <c r="F156" s="96"/>
      <c r="G156" s="19"/>
      <c r="H156" s="18"/>
      <c r="I156" s="18"/>
      <c r="K156" s="29"/>
      <c r="L156" s="35" t="str">
        <f t="shared" si="55"/>
        <v/>
      </c>
      <c r="M156" s="35" t="str">
        <f t="shared" si="54"/>
        <v/>
      </c>
    </row>
    <row r="157" spans="1:13" ht="11.25" customHeight="1" x14ac:dyDescent="0.25">
      <c r="A157" s="59"/>
      <c r="B157" s="21"/>
      <c r="C157" s="22"/>
      <c r="D157" s="18"/>
      <c r="E157" s="95"/>
      <c r="F157" s="96"/>
      <c r="G157" s="19"/>
      <c r="H157" s="18"/>
      <c r="I157" s="18"/>
      <c r="K157" s="29"/>
      <c r="L157" s="35" t="str">
        <f t="shared" si="55"/>
        <v/>
      </c>
      <c r="M157" s="35" t="str">
        <f t="shared" si="54"/>
        <v/>
      </c>
    </row>
    <row r="158" spans="1:13" ht="11.25" customHeight="1" x14ac:dyDescent="0.25">
      <c r="A158" s="59"/>
      <c r="B158" s="21"/>
      <c r="C158" s="22"/>
      <c r="D158" s="18"/>
      <c r="E158" s="95"/>
      <c r="F158" s="96"/>
      <c r="G158" s="19"/>
      <c r="H158" s="18"/>
      <c r="I158" s="18"/>
      <c r="K158" s="29"/>
      <c r="L158" s="35" t="str">
        <f t="shared" si="55"/>
        <v/>
      </c>
      <c r="M158" s="35" t="str">
        <f t="shared" si="54"/>
        <v/>
      </c>
    </row>
    <row r="159" spans="1:13" ht="11.25" customHeight="1" x14ac:dyDescent="0.25">
      <c r="A159" s="59"/>
      <c r="B159" s="21"/>
      <c r="C159" s="22"/>
      <c r="D159" s="18"/>
      <c r="E159" s="95"/>
      <c r="F159" s="96"/>
      <c r="G159" s="19"/>
      <c r="H159" s="18"/>
      <c r="I159" s="18"/>
      <c r="K159" s="29"/>
      <c r="L159" s="35" t="str">
        <f t="shared" si="55"/>
        <v/>
      </c>
      <c r="M159" s="35" t="str">
        <f t="shared" si="54"/>
        <v/>
      </c>
    </row>
    <row r="160" spans="1:13" ht="11.25" customHeight="1" x14ac:dyDescent="0.25">
      <c r="A160" s="59"/>
      <c r="B160" s="21"/>
      <c r="C160" s="22"/>
      <c r="D160" s="18"/>
      <c r="E160" s="95"/>
      <c r="F160" s="96"/>
      <c r="G160" s="19"/>
      <c r="H160" s="18"/>
      <c r="I160" s="18"/>
      <c r="K160" s="29"/>
      <c r="L160" s="35" t="str">
        <f t="shared" si="55"/>
        <v/>
      </c>
      <c r="M160" s="35" t="str">
        <f t="shared" si="54"/>
        <v/>
      </c>
    </row>
    <row r="161" spans="1:13" ht="11.25" customHeight="1" x14ac:dyDescent="0.25">
      <c r="A161" s="59"/>
      <c r="B161" s="21"/>
      <c r="C161" s="22"/>
      <c r="D161" s="18"/>
      <c r="E161" s="95"/>
      <c r="F161" s="96"/>
      <c r="G161" s="19"/>
      <c r="H161" s="18"/>
      <c r="I161" s="18"/>
      <c r="K161" s="29"/>
      <c r="L161" s="35" t="str">
        <f t="shared" si="55"/>
        <v/>
      </c>
      <c r="M161" s="35" t="str">
        <f t="shared" si="54"/>
        <v/>
      </c>
    </row>
    <row r="162" spans="1:13" ht="11.25" customHeight="1" x14ac:dyDescent="0.25">
      <c r="A162" s="59"/>
      <c r="B162" s="21"/>
      <c r="C162" s="22"/>
      <c r="D162" s="18"/>
      <c r="E162" s="95"/>
      <c r="F162" s="96"/>
      <c r="G162" s="19"/>
      <c r="H162" s="18"/>
      <c r="I162" s="18"/>
      <c r="K162" s="29"/>
      <c r="L162" s="35" t="str">
        <f t="shared" si="55"/>
        <v/>
      </c>
      <c r="M162" s="35" t="str">
        <f t="shared" si="54"/>
        <v/>
      </c>
    </row>
    <row r="163" spans="1:13" ht="11.25" customHeight="1" x14ac:dyDescent="0.25">
      <c r="A163" s="59"/>
      <c r="B163" s="21"/>
      <c r="C163" s="22"/>
      <c r="D163" s="18"/>
      <c r="E163" s="95"/>
      <c r="F163" s="96"/>
      <c r="G163" s="19"/>
      <c r="H163" s="18"/>
      <c r="I163" s="18"/>
      <c r="K163" s="29"/>
      <c r="L163" s="35" t="str">
        <f t="shared" si="55"/>
        <v/>
      </c>
      <c r="M163" s="35" t="str">
        <f t="shared" si="54"/>
        <v/>
      </c>
    </row>
    <row r="164" spans="1:13" ht="11.25" customHeight="1" x14ac:dyDescent="0.25">
      <c r="A164" s="59"/>
      <c r="B164" s="21"/>
      <c r="C164" s="22"/>
      <c r="D164" s="18"/>
      <c r="E164" s="95"/>
      <c r="F164" s="96"/>
      <c r="G164" s="19"/>
      <c r="H164" s="18"/>
      <c r="I164" s="18"/>
      <c r="K164" s="29"/>
      <c r="L164" s="35" t="str">
        <f t="shared" si="55"/>
        <v/>
      </c>
      <c r="M164" s="35" t="str">
        <f t="shared" si="54"/>
        <v/>
      </c>
    </row>
    <row r="165" spans="1:13" ht="11.25" customHeight="1" x14ac:dyDescent="0.25">
      <c r="A165" s="59"/>
      <c r="B165" s="21"/>
      <c r="C165" s="22"/>
      <c r="D165" s="18"/>
      <c r="E165" s="95"/>
      <c r="F165" s="96"/>
      <c r="G165" s="19"/>
      <c r="H165" s="18"/>
      <c r="I165" s="18"/>
      <c r="K165" s="29"/>
      <c r="L165" s="35" t="str">
        <f t="shared" si="55"/>
        <v/>
      </c>
      <c r="M165" s="35" t="str">
        <f t="shared" si="54"/>
        <v/>
      </c>
    </row>
    <row r="166" spans="1:13" ht="11.25" customHeight="1" x14ac:dyDescent="0.25">
      <c r="A166" s="59"/>
      <c r="B166" s="21"/>
      <c r="C166" s="22"/>
      <c r="D166" s="18"/>
      <c r="E166" s="95"/>
      <c r="F166" s="96"/>
      <c r="G166" s="19"/>
      <c r="H166" s="18"/>
      <c r="I166" s="18"/>
      <c r="K166" s="29"/>
      <c r="L166" s="35" t="str">
        <f t="shared" si="55"/>
        <v/>
      </c>
      <c r="M166" s="35" t="str">
        <f t="shared" si="54"/>
        <v/>
      </c>
    </row>
    <row r="167" spans="1:13" ht="11.25" customHeight="1" x14ac:dyDescent="0.25">
      <c r="A167" s="59"/>
      <c r="B167" s="21"/>
      <c r="C167" s="22"/>
      <c r="D167" s="18"/>
      <c r="E167" s="95"/>
      <c r="F167" s="96"/>
      <c r="G167" s="19"/>
      <c r="H167" s="18"/>
      <c r="I167" s="18"/>
      <c r="K167" s="29"/>
      <c r="L167" s="35" t="str">
        <f t="shared" si="55"/>
        <v/>
      </c>
      <c r="M167" s="35" t="str">
        <f t="shared" si="54"/>
        <v/>
      </c>
    </row>
    <row r="168" spans="1:13" ht="11.25" customHeight="1" x14ac:dyDescent="0.25">
      <c r="A168" s="59"/>
      <c r="B168" s="23"/>
      <c r="C168" s="24"/>
      <c r="D168" s="25"/>
      <c r="E168" s="95"/>
      <c r="F168" s="96"/>
      <c r="G168" s="19"/>
      <c r="H168" s="18"/>
      <c r="I168" s="18"/>
      <c r="K168" s="29"/>
      <c r="L168" s="35" t="str">
        <f t="shared" si="55"/>
        <v/>
      </c>
      <c r="M168" s="35" t="str">
        <f t="shared" si="54"/>
        <v/>
      </c>
    </row>
    <row r="169" spans="1:13" ht="11.25" customHeight="1" x14ac:dyDescent="0.25">
      <c r="B169" s="12"/>
      <c r="C169" s="12"/>
      <c r="D169" s="12"/>
      <c r="E169" s="12"/>
      <c r="F169" s="12"/>
      <c r="H169" s="26"/>
    </row>
  </sheetData>
  <autoFilter ref="A12:F80"/>
  <mergeCells count="154">
    <mergeCell ref="E17:F17"/>
    <mergeCell ref="E21:F21"/>
    <mergeCell ref="E27:F27"/>
    <mergeCell ref="E68:F68"/>
    <mergeCell ref="E70:F70"/>
    <mergeCell ref="E71:F71"/>
    <mergeCell ref="E75:F75"/>
    <mergeCell ref="E76:F76"/>
    <mergeCell ref="E66:F66"/>
    <mergeCell ref="E54:F54"/>
    <mergeCell ref="E45:F45"/>
    <mergeCell ref="E49:F49"/>
    <mergeCell ref="E40:F40"/>
    <mergeCell ref="E50:F50"/>
    <mergeCell ref="E35:F35"/>
    <mergeCell ref="E36:F36"/>
    <mergeCell ref="E37:F37"/>
    <mergeCell ref="E38:F38"/>
    <mergeCell ref="E39:F39"/>
    <mergeCell ref="E41:F41"/>
    <mergeCell ref="E62:F62"/>
    <mergeCell ref="E63:F63"/>
    <mergeCell ref="E51:F51"/>
    <mergeCell ref="E42:F42"/>
    <mergeCell ref="E13:F13"/>
    <mergeCell ref="E14:F14"/>
    <mergeCell ref="E18:F18"/>
    <mergeCell ref="E19:F19"/>
    <mergeCell ref="E20:F20"/>
    <mergeCell ref="E22:F22"/>
    <mergeCell ref="E65:F65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8:F28"/>
    <mergeCell ref="E43:F43"/>
    <mergeCell ref="E44:F44"/>
    <mergeCell ref="E46:F46"/>
    <mergeCell ref="E47:F47"/>
    <mergeCell ref="E48:F48"/>
    <mergeCell ref="E16:F16"/>
    <mergeCell ref="E15:F15"/>
    <mergeCell ref="E52:F52"/>
    <mergeCell ref="E64:F64"/>
    <mergeCell ref="E67:F67"/>
    <mergeCell ref="E69:F69"/>
    <mergeCell ref="E72:F72"/>
    <mergeCell ref="E53:F53"/>
    <mergeCell ref="E55:F55"/>
    <mergeCell ref="E56:F56"/>
    <mergeCell ref="E57:F57"/>
    <mergeCell ref="E58:F58"/>
    <mergeCell ref="E61:F61"/>
    <mergeCell ref="E81:F81"/>
    <mergeCell ref="E82:F82"/>
    <mergeCell ref="E83:F83"/>
    <mergeCell ref="E84:F84"/>
    <mergeCell ref="E85:F85"/>
    <mergeCell ref="E86:F86"/>
    <mergeCell ref="E73:F73"/>
    <mergeCell ref="E74:F74"/>
    <mergeCell ref="E77:F77"/>
    <mergeCell ref="E78:F78"/>
    <mergeCell ref="E79:F79"/>
    <mergeCell ref="E80:F80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42:F142"/>
    <mergeCell ref="E143:F143"/>
    <mergeCell ref="E144:F144"/>
    <mergeCell ref="E145:F145"/>
    <mergeCell ref="E146:F146"/>
    <mergeCell ref="E135:F135"/>
    <mergeCell ref="E136:F136"/>
    <mergeCell ref="E137:F137"/>
    <mergeCell ref="E138:F138"/>
    <mergeCell ref="E139:F139"/>
    <mergeCell ref="E140:F140"/>
    <mergeCell ref="E29:F29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64:F164"/>
    <mergeCell ref="E153:F153"/>
    <mergeCell ref="E154:F154"/>
    <mergeCell ref="E155:F155"/>
    <mergeCell ref="E156:F156"/>
    <mergeCell ref="E157:F157"/>
    <mergeCell ref="E158:F158"/>
    <mergeCell ref="E147:F147"/>
    <mergeCell ref="E148:F148"/>
    <mergeCell ref="E149:F149"/>
    <mergeCell ref="E150:F150"/>
    <mergeCell ref="E151:F151"/>
    <mergeCell ref="E152:F152"/>
    <mergeCell ref="E141:F141"/>
  </mergeCells>
  <phoneticPr fontId="0" type="noConversion"/>
  <conditionalFormatting sqref="D38:D39 D67 D25 D82:D85 D106 D36 D87:D89 D91 D93:D102 D108:D168 D53 D32:D33 D80 D78 D55 D46:D48 D41 D43:D44">
    <cfRule type="expression" dxfId="58" priority="63" stopIfTrue="1">
      <formula>AND($C25&lt;&gt;"",$D25="")</formula>
    </cfRule>
  </conditionalFormatting>
  <conditionalFormatting sqref="D79">
    <cfRule type="expression" dxfId="57" priority="60" stopIfTrue="1">
      <formula>AND($C79&lt;&gt;"",$D79="")</formula>
    </cfRule>
  </conditionalFormatting>
  <conditionalFormatting sqref="D81">
    <cfRule type="expression" dxfId="56" priority="59" stopIfTrue="1">
      <formula>AND($C81&lt;&gt;"",$D81="")</formula>
    </cfRule>
  </conditionalFormatting>
  <conditionalFormatting sqref="D37">
    <cfRule type="expression" dxfId="55" priority="58" stopIfTrue="1">
      <formula>AND($C37&lt;&gt;"",$D37="")</formula>
    </cfRule>
  </conditionalFormatting>
  <conditionalFormatting sqref="D56">
    <cfRule type="expression" dxfId="54" priority="57" stopIfTrue="1">
      <formula>AND($C56&lt;&gt;"",$D56="")</formula>
    </cfRule>
  </conditionalFormatting>
  <conditionalFormatting sqref="D18">
    <cfRule type="expression" dxfId="53" priority="56" stopIfTrue="1">
      <formula>AND($C18&lt;&gt;"",$D18="")</formula>
    </cfRule>
  </conditionalFormatting>
  <conditionalFormatting sqref="D103">
    <cfRule type="expression" dxfId="52" priority="55" stopIfTrue="1">
      <formula>AND($C103&lt;&gt;"",$D103="")</formula>
    </cfRule>
  </conditionalFormatting>
  <conditionalFormatting sqref="D105">
    <cfRule type="expression" dxfId="51" priority="54" stopIfTrue="1">
      <formula>AND($C105&lt;&gt;"",$D105="")</formula>
    </cfRule>
  </conditionalFormatting>
  <conditionalFormatting sqref="D28">
    <cfRule type="expression" dxfId="50" priority="53" stopIfTrue="1">
      <formula>AND($C28&lt;&gt;"",$D28="")</formula>
    </cfRule>
  </conditionalFormatting>
  <conditionalFormatting sqref="D31">
    <cfRule type="expression" dxfId="49" priority="52" stopIfTrue="1">
      <formula>AND($C31&lt;&gt;"",$D31="")</formula>
    </cfRule>
  </conditionalFormatting>
  <conditionalFormatting sqref="D104">
    <cfRule type="expression" dxfId="48" priority="51" stopIfTrue="1">
      <formula>AND($C104&lt;&gt;"",$D104="")</formula>
    </cfRule>
  </conditionalFormatting>
  <conditionalFormatting sqref="D23">
    <cfRule type="expression" dxfId="47" priority="50" stopIfTrue="1">
      <formula>AND($C23&lt;&gt;"",$D23="")</formula>
    </cfRule>
  </conditionalFormatting>
  <conditionalFormatting sqref="D24">
    <cfRule type="expression" dxfId="46" priority="49" stopIfTrue="1">
      <formula>AND($C24&lt;&gt;"",$D24="")</formula>
    </cfRule>
  </conditionalFormatting>
  <conditionalFormatting sqref="D34">
    <cfRule type="expression" dxfId="45" priority="48" stopIfTrue="1">
      <formula>AND($C34&lt;&gt;"",$D34="")</formula>
    </cfRule>
  </conditionalFormatting>
  <conditionalFormatting sqref="D86">
    <cfRule type="expression" dxfId="44" priority="47" stopIfTrue="1">
      <formula>AND($C86&lt;&gt;"",$D86="")</formula>
    </cfRule>
  </conditionalFormatting>
  <conditionalFormatting sqref="D90">
    <cfRule type="expression" dxfId="43" priority="46" stopIfTrue="1">
      <formula>AND($C90&lt;&gt;"",$D90="")</formula>
    </cfRule>
  </conditionalFormatting>
  <conditionalFormatting sqref="D92">
    <cfRule type="expression" dxfId="42" priority="45" stopIfTrue="1">
      <formula>AND($C92&lt;&gt;"",$D92="")</formula>
    </cfRule>
  </conditionalFormatting>
  <conditionalFormatting sqref="D107">
    <cfRule type="expression" dxfId="41" priority="44" stopIfTrue="1">
      <formula>AND($C107&lt;&gt;"",$D107="")</formula>
    </cfRule>
  </conditionalFormatting>
  <conditionalFormatting sqref="D30">
    <cfRule type="expression" dxfId="40" priority="43" stopIfTrue="1">
      <formula>AND($C30&lt;&gt;"",$D30="")</formula>
    </cfRule>
  </conditionalFormatting>
  <conditionalFormatting sqref="D35">
    <cfRule type="expression" dxfId="39" priority="42" stopIfTrue="1">
      <formula>AND($C35&lt;&gt;"",$D35="")</formula>
    </cfRule>
  </conditionalFormatting>
  <conditionalFormatting sqref="D13">
    <cfRule type="expression" dxfId="38" priority="41" stopIfTrue="1">
      <formula>AND($C13&lt;&gt;"",$D13="")</formula>
    </cfRule>
  </conditionalFormatting>
  <conditionalFormatting sqref="D20">
    <cfRule type="expression" dxfId="37" priority="40" stopIfTrue="1">
      <formula>AND($C20&lt;&gt;"",$D20="")</formula>
    </cfRule>
  </conditionalFormatting>
  <conditionalFormatting sqref="D26">
    <cfRule type="expression" dxfId="36" priority="39" stopIfTrue="1">
      <formula>AND($C26&lt;&gt;"",$D26="")</formula>
    </cfRule>
  </conditionalFormatting>
  <conditionalFormatting sqref="D50">
    <cfRule type="expression" dxfId="35" priority="38" stopIfTrue="1">
      <formula>AND($C50&lt;&gt;"",$D50="")</formula>
    </cfRule>
  </conditionalFormatting>
  <conditionalFormatting sqref="D73">
    <cfRule type="expression" dxfId="34" priority="37" stopIfTrue="1">
      <formula>AND($C73&lt;&gt;"",$D73="")</formula>
    </cfRule>
  </conditionalFormatting>
  <conditionalFormatting sqref="D74">
    <cfRule type="expression" dxfId="33" priority="36" stopIfTrue="1">
      <formula>AND($C74&lt;&gt;"",$D74="")</formula>
    </cfRule>
  </conditionalFormatting>
  <conditionalFormatting sqref="D77">
    <cfRule type="expression" dxfId="32" priority="35" stopIfTrue="1">
      <formula>AND($C77&lt;&gt;"",$D77="")</formula>
    </cfRule>
  </conditionalFormatting>
  <conditionalFormatting sqref="D72">
    <cfRule type="expression" dxfId="31" priority="34" stopIfTrue="1">
      <formula>AND($C72&lt;&gt;"",$D72="")</formula>
    </cfRule>
  </conditionalFormatting>
  <conditionalFormatting sqref="D62 D64">
    <cfRule type="expression" dxfId="30" priority="32" stopIfTrue="1">
      <formula>AND($C62&lt;&gt;"",$D62="")</formula>
    </cfRule>
  </conditionalFormatting>
  <conditionalFormatting sqref="D14">
    <cfRule type="expression" dxfId="29" priority="31" stopIfTrue="1">
      <formula>AND($C14&lt;&gt;"",$D14="")</formula>
    </cfRule>
  </conditionalFormatting>
  <conditionalFormatting sqref="D19">
    <cfRule type="expression" dxfId="28" priority="30" stopIfTrue="1">
      <formula>AND($C19&lt;&gt;"",$D19="")</formula>
    </cfRule>
  </conditionalFormatting>
  <conditionalFormatting sqref="D63">
    <cfRule type="expression" dxfId="27" priority="29" stopIfTrue="1">
      <formula>AND($C63&lt;&gt;"",$D63="")</formula>
    </cfRule>
  </conditionalFormatting>
  <conditionalFormatting sqref="D69">
    <cfRule type="expression" dxfId="26" priority="28" stopIfTrue="1">
      <formula>AND($C69&lt;&gt;"",$D69="")</formula>
    </cfRule>
  </conditionalFormatting>
  <conditionalFormatting sqref="D22">
    <cfRule type="expression" dxfId="25" priority="27" stopIfTrue="1">
      <formula>AND($C22&lt;&gt;"",$D22="")</formula>
    </cfRule>
  </conditionalFormatting>
  <conditionalFormatting sqref="D57">
    <cfRule type="expression" dxfId="24" priority="25" stopIfTrue="1">
      <formula>AND($C57&lt;&gt;"",$D57="")</formula>
    </cfRule>
  </conditionalFormatting>
  <conditionalFormatting sqref="D58:D59">
    <cfRule type="expression" dxfId="23" priority="24" stopIfTrue="1">
      <formula>AND($C58&lt;&gt;"",$D58="")</formula>
    </cfRule>
  </conditionalFormatting>
  <conditionalFormatting sqref="D61">
    <cfRule type="expression" dxfId="22" priority="23" stopIfTrue="1">
      <formula>AND($C61&lt;&gt;"",$D61="")</formula>
    </cfRule>
  </conditionalFormatting>
  <conditionalFormatting sqref="D65">
    <cfRule type="expression" dxfId="21" priority="21" stopIfTrue="1">
      <formula>AND($C65&lt;&gt;"",$D65="")</formula>
    </cfRule>
  </conditionalFormatting>
  <conditionalFormatting sqref="D51">
    <cfRule type="expression" dxfId="20" priority="20" stopIfTrue="1">
      <formula>AND($C51&lt;&gt;"",$D51="")</formula>
    </cfRule>
  </conditionalFormatting>
  <conditionalFormatting sqref="D52">
    <cfRule type="expression" dxfId="19" priority="19" stopIfTrue="1">
      <formula>AND($C52&lt;&gt;"",$D52="")</formula>
    </cfRule>
  </conditionalFormatting>
  <conditionalFormatting sqref="D29">
    <cfRule type="expression" dxfId="18" priority="18" stopIfTrue="1">
      <formula>AND($C29&lt;&gt;"",$D29="")</formula>
    </cfRule>
  </conditionalFormatting>
  <conditionalFormatting sqref="D16">
    <cfRule type="expression" dxfId="17" priority="17" stopIfTrue="1">
      <formula>AND($C16&lt;&gt;"",$D16="")</formula>
    </cfRule>
  </conditionalFormatting>
  <conditionalFormatting sqref="D15">
    <cfRule type="expression" dxfId="16" priority="16" stopIfTrue="1">
      <formula>AND($C15&lt;&gt;"",$D15="")</formula>
    </cfRule>
  </conditionalFormatting>
  <conditionalFormatting sqref="D17">
    <cfRule type="expression" dxfId="15" priority="15" stopIfTrue="1">
      <formula>AND($C17&lt;&gt;"",$D17="")</formula>
    </cfRule>
  </conditionalFormatting>
  <conditionalFormatting sqref="D21">
    <cfRule type="expression" dxfId="14" priority="14" stopIfTrue="1">
      <formula>AND($C21&lt;&gt;"",$D21="")</formula>
    </cfRule>
  </conditionalFormatting>
  <conditionalFormatting sqref="D27">
    <cfRule type="expression" dxfId="13" priority="13" stopIfTrue="1">
      <formula>AND($C27&lt;&gt;"",$D27="")</formula>
    </cfRule>
  </conditionalFormatting>
  <conditionalFormatting sqref="D68">
    <cfRule type="expression" dxfId="12" priority="12" stopIfTrue="1">
      <formula>AND($C68&lt;&gt;"",$D68="")</formula>
    </cfRule>
  </conditionalFormatting>
  <conditionalFormatting sqref="D70">
    <cfRule type="expression" dxfId="11" priority="11" stopIfTrue="1">
      <formula>AND($C70&lt;&gt;"",$D70="")</formula>
    </cfRule>
  </conditionalFormatting>
  <conditionalFormatting sqref="D71">
    <cfRule type="expression" dxfId="10" priority="10" stopIfTrue="1">
      <formula>AND($C71&lt;&gt;"",$D71="")</formula>
    </cfRule>
  </conditionalFormatting>
  <conditionalFormatting sqref="D75">
    <cfRule type="expression" dxfId="9" priority="9" stopIfTrue="1">
      <formula>AND($C75&lt;&gt;"",$D75="")</formula>
    </cfRule>
  </conditionalFormatting>
  <conditionalFormatting sqref="D60">
    <cfRule type="expression" dxfId="8" priority="8" stopIfTrue="1">
      <formula>AND($C60&lt;&gt;"",$D60="")</formula>
    </cfRule>
  </conditionalFormatting>
  <conditionalFormatting sqref="D76">
    <cfRule type="expression" dxfId="7" priority="7" stopIfTrue="1">
      <formula>AND($C76&lt;&gt;"",$D76="")</formula>
    </cfRule>
  </conditionalFormatting>
  <conditionalFormatting sqref="D66">
    <cfRule type="expression" dxfId="6" priority="6" stopIfTrue="1">
      <formula>AND($C66&lt;&gt;"",$D66="")</formula>
    </cfRule>
  </conditionalFormatting>
  <conditionalFormatting sqref="D54">
    <cfRule type="expression" dxfId="5" priority="5" stopIfTrue="1">
      <formula>AND($C54&lt;&gt;"",$D54="")</formula>
    </cfRule>
  </conditionalFormatting>
  <conditionalFormatting sqref="D45">
    <cfRule type="expression" dxfId="4" priority="4" stopIfTrue="1">
      <formula>AND($C45&lt;&gt;"",$D45="")</formula>
    </cfRule>
  </conditionalFormatting>
  <conditionalFormatting sqref="D49">
    <cfRule type="expression" dxfId="3" priority="3" stopIfTrue="1">
      <formula>AND($C49&lt;&gt;"",$D49="")</formula>
    </cfRule>
  </conditionalFormatting>
  <conditionalFormatting sqref="D40">
    <cfRule type="expression" dxfId="2" priority="2" stopIfTrue="1">
      <formula>AND($C40&lt;&gt;"",$D40="")</formula>
    </cfRule>
  </conditionalFormatting>
  <conditionalFormatting sqref="D42">
    <cfRule type="expression" dxfId="1" priority="1" stopIfTrue="1">
      <formula>AND($C42&lt;&gt;"",$D42="")</formula>
    </cfRule>
  </conditionalFormatting>
  <dataValidations count="2">
    <dataValidation type="list" allowBlank="1" showInputMessage="1" showErrorMessage="1" sqref="H13:H168">
      <formula1>Catégorie</formula1>
    </dataValidation>
    <dataValidation type="list" allowBlank="1" showInputMessage="1" showErrorMessage="1" sqref="B13:B168">
      <formula1>Participants</formula1>
    </dataValidation>
  </dataValidations>
  <pageMargins left="0.78740157480314965" right="0.78740157480314965" top="0.98425196850393704" bottom="0.98425196850393704" header="0.51181102362204722" footer="0.51181102362204722"/>
  <pageSetup paperSize="9" scale="86" firstPageNumber="0" fitToHeight="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showGridLines="0" workbookViewId="0">
      <selection activeCell="E15" sqref="E15"/>
    </sheetView>
  </sheetViews>
  <sheetFormatPr baseColWidth="10" defaultRowHeight="13.2" x14ac:dyDescent="0.25"/>
  <cols>
    <col min="1" max="1" width="1.6640625" customWidth="1"/>
  </cols>
  <sheetData>
    <row r="1" spans="2:8" ht="8.1" customHeight="1" thickBot="1" x14ac:dyDescent="0.3"/>
    <row r="2" spans="2:8" ht="13.8" thickBot="1" x14ac:dyDescent="0.3">
      <c r="C2" s="70" t="s">
        <v>6</v>
      </c>
      <c r="D2" s="71" t="s">
        <v>7</v>
      </c>
      <c r="E2" s="71" t="s">
        <v>95</v>
      </c>
      <c r="F2" s="71" t="s">
        <v>36</v>
      </c>
      <c r="G2" s="72" t="s">
        <v>37</v>
      </c>
    </row>
    <row r="3" spans="2:8" ht="13.8" thickBot="1" x14ac:dyDescent="0.3">
      <c r="C3" s="92">
        <f>Comptes!F3</f>
        <v>-448.26100000000019</v>
      </c>
      <c r="D3" s="93">
        <f>Comptes!F4</f>
        <v>-75.691000000000258</v>
      </c>
      <c r="E3" s="93">
        <f>Comptes!F5</f>
        <v>-41.597000000000094</v>
      </c>
      <c r="F3" s="93">
        <f>Comptes!F6</f>
        <v>326.14299999999997</v>
      </c>
      <c r="G3" s="94">
        <f>Comptes!F7</f>
        <v>239.40599999999995</v>
      </c>
      <c r="H3" s="76" t="s">
        <v>5</v>
      </c>
    </row>
    <row r="4" spans="2:8" x14ac:dyDescent="0.25">
      <c r="B4" s="73" t="s">
        <v>6</v>
      </c>
      <c r="C4" s="78"/>
      <c r="D4" s="79">
        <v>32.9</v>
      </c>
      <c r="E4" s="79"/>
      <c r="F4" s="79"/>
      <c r="G4" s="80"/>
      <c r="H4" s="81">
        <f t="shared" ref="H4:H7" si="0">SUM(C4:G4)</f>
        <v>32.9</v>
      </c>
    </row>
    <row r="5" spans="2:8" x14ac:dyDescent="0.25">
      <c r="B5" s="74" t="s">
        <v>7</v>
      </c>
      <c r="C5" s="82"/>
      <c r="D5" s="79"/>
      <c r="E5" s="79"/>
      <c r="F5" s="79"/>
      <c r="G5" s="80"/>
      <c r="H5" s="83">
        <f t="shared" si="0"/>
        <v>0</v>
      </c>
    </row>
    <row r="6" spans="2:8" x14ac:dyDescent="0.25">
      <c r="B6" s="74" t="s">
        <v>95</v>
      </c>
      <c r="C6" s="82">
        <f>Comptes!F5</f>
        <v>-41.597000000000094</v>
      </c>
      <c r="D6" s="77"/>
      <c r="E6" s="79"/>
      <c r="F6" s="79"/>
      <c r="G6" s="80">
        <v>31.3</v>
      </c>
      <c r="H6" s="83">
        <f t="shared" si="0"/>
        <v>-10.297000000000093</v>
      </c>
    </row>
    <row r="7" spans="2:8" x14ac:dyDescent="0.25">
      <c r="B7" s="74" t="s">
        <v>36</v>
      </c>
      <c r="C7" s="82"/>
      <c r="D7" s="77"/>
      <c r="E7" s="77"/>
      <c r="F7" s="79"/>
      <c r="G7" s="80"/>
      <c r="H7" s="83">
        <f t="shared" si="0"/>
        <v>0</v>
      </c>
    </row>
    <row r="8" spans="2:8" ht="13.8" thickBot="1" x14ac:dyDescent="0.3">
      <c r="B8" s="75" t="s">
        <v>37</v>
      </c>
      <c r="C8" s="84">
        <v>122.12</v>
      </c>
      <c r="D8" s="85">
        <v>75.69</v>
      </c>
      <c r="E8" s="85"/>
      <c r="F8" s="85">
        <v>41.6</v>
      </c>
      <c r="G8" s="86"/>
      <c r="H8" s="87">
        <f>SUM(C8:G8)</f>
        <v>239.41</v>
      </c>
    </row>
    <row r="9" spans="2:8" ht="13.8" thickBot="1" x14ac:dyDescent="0.3">
      <c r="B9" s="76" t="s">
        <v>117</v>
      </c>
      <c r="C9" s="88">
        <f>SUM(C4:C8)</f>
        <v>80.522999999999911</v>
      </c>
      <c r="D9" s="89">
        <f t="shared" ref="D9:G9" si="1">SUM(D4:D8)</f>
        <v>108.59</v>
      </c>
      <c r="E9" s="89">
        <f t="shared" si="1"/>
        <v>0</v>
      </c>
      <c r="F9" s="89">
        <f t="shared" si="1"/>
        <v>41.6</v>
      </c>
      <c r="G9" s="90">
        <f t="shared" si="1"/>
        <v>31.3</v>
      </c>
      <c r="H9" s="91"/>
    </row>
  </sheetData>
  <conditionalFormatting sqref="C3:G3">
    <cfRule type="cellIs" dxfId="0" priority="3" operator="lessThan">
      <formula>0.1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workbookViewId="0">
      <selection activeCell="J22" sqref="J22"/>
    </sheetView>
  </sheetViews>
  <sheetFormatPr baseColWidth="10" defaultRowHeight="13.2" x14ac:dyDescent="0.25"/>
  <cols>
    <col min="1" max="1" width="1.6640625" customWidth="1"/>
    <col min="5" max="5" width="2.88671875" customWidth="1"/>
  </cols>
  <sheetData>
    <row r="1" spans="2:6" ht="8.1" customHeight="1" x14ac:dyDescent="0.25"/>
    <row r="2" spans="2:6" x14ac:dyDescent="0.25">
      <c r="B2" s="58" t="s">
        <v>39</v>
      </c>
      <c r="C2" s="31"/>
      <c r="D2" s="31"/>
    </row>
    <row r="3" spans="2:6" x14ac:dyDescent="0.25">
      <c r="B3" s="17" t="s">
        <v>41</v>
      </c>
      <c r="C3" s="44">
        <v>32.9</v>
      </c>
      <c r="D3" s="47" t="s">
        <v>40</v>
      </c>
      <c r="F3" s="62" t="s">
        <v>96</v>
      </c>
    </row>
    <row r="4" spans="2:6" x14ac:dyDescent="0.25">
      <c r="B4" s="17"/>
      <c r="C4" s="44"/>
      <c r="D4" s="47"/>
    </row>
    <row r="5" spans="2:6" x14ac:dyDescent="0.25">
      <c r="B5" s="45" t="s">
        <v>31</v>
      </c>
      <c r="C5" s="46">
        <f>SUM(C3:C4)</f>
        <v>32.9</v>
      </c>
      <c r="D5" s="48"/>
    </row>
    <row r="7" spans="2:6" x14ac:dyDescent="0.25">
      <c r="B7" s="58" t="s">
        <v>60</v>
      </c>
      <c r="C7" s="31"/>
      <c r="D7" s="31"/>
    </row>
    <row r="8" spans="2:6" x14ac:dyDescent="0.25">
      <c r="B8" s="17" t="s">
        <v>61</v>
      </c>
      <c r="C8" s="44"/>
      <c r="D8" s="47" t="s">
        <v>62</v>
      </c>
      <c r="F8" s="62" t="s">
        <v>97</v>
      </c>
    </row>
    <row r="9" spans="2:6" x14ac:dyDescent="0.25">
      <c r="B9" s="17"/>
      <c r="C9" s="44"/>
      <c r="D9" s="47"/>
    </row>
    <row r="10" spans="2:6" x14ac:dyDescent="0.25">
      <c r="B10" s="45" t="s">
        <v>31</v>
      </c>
      <c r="C10" s="46">
        <f>SUM(C8:C9)</f>
        <v>0</v>
      </c>
      <c r="D10" s="48"/>
    </row>
    <row r="12" spans="2:6" x14ac:dyDescent="0.25">
      <c r="B12" s="58" t="s">
        <v>89</v>
      </c>
      <c r="C12" s="31"/>
      <c r="D12" s="31"/>
    </row>
    <row r="13" spans="2:6" x14ac:dyDescent="0.25">
      <c r="B13" s="17" t="s">
        <v>90</v>
      </c>
      <c r="C13" s="44">
        <v>31.3</v>
      </c>
      <c r="D13" s="66"/>
      <c r="F13" s="62" t="s">
        <v>91</v>
      </c>
    </row>
    <row r="14" spans="2:6" x14ac:dyDescent="0.25">
      <c r="B14" s="17"/>
      <c r="C14" s="44"/>
      <c r="D14" s="47"/>
    </row>
    <row r="15" spans="2:6" x14ac:dyDescent="0.25">
      <c r="B15" s="45" t="s">
        <v>31</v>
      </c>
      <c r="C15" s="46">
        <f>SUM(C13:C14)</f>
        <v>31.3</v>
      </c>
      <c r="D15" s="48"/>
    </row>
  </sheetData>
  <pageMargins left="0.70866141732283472" right="0.70866141732283472" top="0.74803149606299213" bottom="0.74803149606299213" header="0.31496062992125984" footer="0.31496062992125984"/>
  <pageSetup paperSize="9" scale="9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9</vt:i4>
      </vt:variant>
    </vt:vector>
  </HeadingPairs>
  <TitlesOfParts>
    <vt:vector size="12" baseType="lpstr">
      <vt:lpstr>Comptes</vt:lpstr>
      <vt:lpstr>Qui doit à qui</vt:lpstr>
      <vt:lpstr>Avances hors Comptes</vt:lpstr>
      <vt:lpstr>Cat</vt:lpstr>
      <vt:lpstr>Catégorie</vt:lpstr>
      <vt:lpstr>Combien</vt:lpstr>
      <vt:lpstr>Nuits</vt:lpstr>
      <vt:lpstr>Participants</vt:lpstr>
      <vt:lpstr>Qui</vt:lpstr>
      <vt:lpstr>'Avances hors Comptes'!Zone_d_impression</vt:lpstr>
      <vt:lpstr>Comptes!Zone_d_impression</vt:lpstr>
      <vt:lpstr>'Qui doit à qui'!Zone_d_impression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aauduteau</dc:creator>
  <cp:lastModifiedBy>aauduteau</cp:lastModifiedBy>
  <cp:lastPrinted>2013-09-22T10:17:11Z</cp:lastPrinted>
  <dcterms:created xsi:type="dcterms:W3CDTF">2015-07-31T17:37:02Z</dcterms:created>
  <dcterms:modified xsi:type="dcterms:W3CDTF">2016-10-01T13:08:50Z</dcterms:modified>
</cp:coreProperties>
</file>